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anisliepins/Downloads/Bio-olimpiāde 2022-2023/"/>
    </mc:Choice>
  </mc:AlternateContent>
  <xr:revisionPtr revIDLastSave="0" documentId="13_ncr:1_{07EDBB99-5696-3549-BB73-8D71D51F69A4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9.klase" sheetId="1" r:id="rId1"/>
    <sheet name="10.klase" sheetId="2" r:id="rId2"/>
    <sheet name="11.klase" sheetId="3" r:id="rId3"/>
    <sheet name="12.klase" sheetId="4" r:id="rId4"/>
  </sheets>
  <definedNames>
    <definedName name="_xlnm._FilterDatabase" localSheetId="1" hidden="1">'10.klase'!$A$1:$N$1</definedName>
    <definedName name="_xlnm._FilterDatabase" localSheetId="2" hidden="1">'11.klase'!$A$1:$N$1</definedName>
    <definedName name="_xlnm._FilterDatabase" localSheetId="3" hidden="1">'12.klase'!$A$1:$N$1</definedName>
    <definedName name="_xlnm._FilterDatabase" localSheetId="0" hidden="1">'9.klase'!$A$1:$N$1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HpRjBfXKJY41Rmb1ZhxGFb0QJ+A=="/>
    </ext>
  </extLst>
</workbook>
</file>

<file path=xl/calcChain.xml><?xml version="1.0" encoding="utf-8"?>
<calcChain xmlns="http://schemas.openxmlformats.org/spreadsheetml/2006/main">
  <c r="M34" i="4" l="1"/>
  <c r="G34" i="4"/>
  <c r="H34" i="4" s="1"/>
  <c r="N34" i="4" s="1"/>
  <c r="M33" i="4"/>
  <c r="H33" i="4"/>
  <c r="N33" i="4" s="1"/>
  <c r="G33" i="4"/>
  <c r="N32" i="4"/>
  <c r="M32" i="4"/>
  <c r="G32" i="4"/>
  <c r="B32" i="4"/>
  <c r="H32" i="4" s="1"/>
  <c r="M31" i="4"/>
  <c r="G31" i="4"/>
  <c r="H31" i="4" s="1"/>
  <c r="N31" i="4" s="1"/>
  <c r="B31" i="4"/>
  <c r="M30" i="4"/>
  <c r="H30" i="4"/>
  <c r="N30" i="4" s="1"/>
  <c r="G30" i="4"/>
  <c r="B30" i="4"/>
  <c r="M29" i="4"/>
  <c r="G29" i="4"/>
  <c r="H29" i="4" s="1"/>
  <c r="N29" i="4" s="1"/>
  <c r="M28" i="4"/>
  <c r="G28" i="4"/>
  <c r="H28" i="4" s="1"/>
  <c r="N28" i="4" s="1"/>
  <c r="M27" i="4"/>
  <c r="G27" i="4"/>
  <c r="B27" i="4"/>
  <c r="H27" i="4" s="1"/>
  <c r="N27" i="4" s="1"/>
  <c r="M26" i="4"/>
  <c r="G26" i="4"/>
  <c r="H26" i="4" s="1"/>
  <c r="N26" i="4" s="1"/>
  <c r="B26" i="4"/>
  <c r="M25" i="4"/>
  <c r="G25" i="4"/>
  <c r="B25" i="4"/>
  <c r="H25" i="4" s="1"/>
  <c r="N25" i="4" s="1"/>
  <c r="M24" i="4"/>
  <c r="H24" i="4"/>
  <c r="N24" i="4" s="1"/>
  <c r="G24" i="4"/>
  <c r="B24" i="4"/>
  <c r="M23" i="4"/>
  <c r="G23" i="4"/>
  <c r="B23" i="4"/>
  <c r="H23" i="4" s="1"/>
  <c r="N23" i="4" s="1"/>
  <c r="N22" i="4"/>
  <c r="M22" i="4"/>
  <c r="G22" i="4"/>
  <c r="B22" i="4"/>
  <c r="H22" i="4" s="1"/>
  <c r="M21" i="4"/>
  <c r="G21" i="4"/>
  <c r="H21" i="4" s="1"/>
  <c r="N21" i="4" s="1"/>
  <c r="B21" i="4"/>
  <c r="M20" i="4"/>
  <c r="H20" i="4"/>
  <c r="N20" i="4" s="1"/>
  <c r="G20" i="4"/>
  <c r="B20" i="4"/>
  <c r="M19" i="4"/>
  <c r="E19" i="4"/>
  <c r="G19" i="4" s="1"/>
  <c r="B19" i="4"/>
  <c r="H19" i="4" s="1"/>
  <c r="N19" i="4" s="1"/>
  <c r="M18" i="4"/>
  <c r="N18" i="4" s="1"/>
  <c r="H18" i="4"/>
  <c r="G18" i="4"/>
  <c r="B18" i="4"/>
  <c r="M17" i="4"/>
  <c r="G17" i="4"/>
  <c r="B17" i="4"/>
  <c r="H17" i="4" s="1"/>
  <c r="N17" i="4" s="1"/>
  <c r="N16" i="4"/>
  <c r="M16" i="4"/>
  <c r="G16" i="4"/>
  <c r="B16" i="4"/>
  <c r="H16" i="4" s="1"/>
  <c r="M15" i="4"/>
  <c r="G15" i="4"/>
  <c r="B15" i="4"/>
  <c r="H15" i="4" s="1"/>
  <c r="N15" i="4" s="1"/>
  <c r="M14" i="4"/>
  <c r="G14" i="4"/>
  <c r="B14" i="4"/>
  <c r="M13" i="4"/>
  <c r="H13" i="4"/>
  <c r="N13" i="4" s="1"/>
  <c r="G13" i="4"/>
  <c r="B13" i="4"/>
  <c r="M12" i="4"/>
  <c r="G12" i="4"/>
  <c r="B12" i="4"/>
  <c r="H12" i="4" s="1"/>
  <c r="N12" i="4" s="1"/>
  <c r="M11" i="4"/>
  <c r="G11" i="4"/>
  <c r="B11" i="4"/>
  <c r="H11" i="4" s="1"/>
  <c r="N11" i="4" s="1"/>
  <c r="M10" i="4"/>
  <c r="G10" i="4"/>
  <c r="H10" i="4" s="1"/>
  <c r="N10" i="4" s="1"/>
  <c r="B10" i="4"/>
  <c r="M9" i="4"/>
  <c r="G9" i="4"/>
  <c r="H9" i="4" s="1"/>
  <c r="N9" i="4" s="1"/>
  <c r="E9" i="4"/>
  <c r="B9" i="4"/>
  <c r="M8" i="4"/>
  <c r="G8" i="4"/>
  <c r="B8" i="4"/>
  <c r="H8" i="4" s="1"/>
  <c r="N8" i="4" s="1"/>
  <c r="M7" i="4"/>
  <c r="N7" i="4" s="1"/>
  <c r="H7" i="4"/>
  <c r="G7" i="4"/>
  <c r="B7" i="4"/>
  <c r="M6" i="4"/>
  <c r="G6" i="4"/>
  <c r="H6" i="4" s="1"/>
  <c r="N6" i="4" s="1"/>
  <c r="M5" i="4"/>
  <c r="N5" i="4" s="1"/>
  <c r="H5" i="4"/>
  <c r="E5" i="4"/>
  <c r="G5" i="4" s="1"/>
  <c r="B5" i="4"/>
  <c r="J4" i="4"/>
  <c r="I4" i="4"/>
  <c r="M4" i="4" s="1"/>
  <c r="H4" i="4"/>
  <c r="N4" i="4" s="1"/>
  <c r="G4" i="4"/>
  <c r="B4" i="4"/>
  <c r="M3" i="4"/>
  <c r="G3" i="4"/>
  <c r="B3" i="4"/>
  <c r="H3" i="4" s="1"/>
  <c r="N3" i="4" s="1"/>
  <c r="M2" i="4"/>
  <c r="G2" i="4"/>
  <c r="B2" i="4"/>
  <c r="M31" i="3"/>
  <c r="G31" i="3"/>
  <c r="H31" i="3" s="1"/>
  <c r="N31" i="3" s="1"/>
  <c r="M30" i="3"/>
  <c r="G30" i="3"/>
  <c r="H30" i="3" s="1"/>
  <c r="N30" i="3" s="1"/>
  <c r="M29" i="3"/>
  <c r="G29" i="3"/>
  <c r="H29" i="3" s="1"/>
  <c r="N29" i="3" s="1"/>
  <c r="M28" i="3"/>
  <c r="G28" i="3"/>
  <c r="H28" i="3" s="1"/>
  <c r="B28" i="3"/>
  <c r="M27" i="3"/>
  <c r="G27" i="3"/>
  <c r="H27" i="3" s="1"/>
  <c r="N27" i="3" s="1"/>
  <c r="B27" i="3"/>
  <c r="M26" i="3"/>
  <c r="H26" i="3"/>
  <c r="G26" i="3"/>
  <c r="B26" i="3"/>
  <c r="M25" i="3"/>
  <c r="G25" i="3"/>
  <c r="B25" i="3"/>
  <c r="H25" i="3" s="1"/>
  <c r="M24" i="3"/>
  <c r="H24" i="3"/>
  <c r="N24" i="3" s="1"/>
  <c r="G24" i="3"/>
  <c r="B24" i="3"/>
  <c r="M23" i="3"/>
  <c r="G23" i="3"/>
  <c r="B23" i="3"/>
  <c r="H23" i="3" s="1"/>
  <c r="N23" i="3" s="1"/>
  <c r="M22" i="3"/>
  <c r="G22" i="3"/>
  <c r="B22" i="3"/>
  <c r="H22" i="3" s="1"/>
  <c r="N22" i="3" s="1"/>
  <c r="J21" i="3"/>
  <c r="M21" i="3" s="1"/>
  <c r="G21" i="3"/>
  <c r="H21" i="3" s="1"/>
  <c r="N21" i="3" s="1"/>
  <c r="B21" i="3"/>
  <c r="L20" i="3"/>
  <c r="M20" i="3" s="1"/>
  <c r="G20" i="3"/>
  <c r="B20" i="3"/>
  <c r="H20" i="3" s="1"/>
  <c r="M19" i="3"/>
  <c r="G19" i="3"/>
  <c r="B19" i="3"/>
  <c r="M18" i="3"/>
  <c r="G18" i="3"/>
  <c r="H18" i="3" s="1"/>
  <c r="N18" i="3" s="1"/>
  <c r="B18" i="3"/>
  <c r="M17" i="3"/>
  <c r="G17" i="3"/>
  <c r="B17" i="3"/>
  <c r="H17" i="3" s="1"/>
  <c r="N17" i="3" s="1"/>
  <c r="M16" i="3"/>
  <c r="G16" i="3"/>
  <c r="B16" i="3"/>
  <c r="H16" i="3" s="1"/>
  <c r="N16" i="3" s="1"/>
  <c r="M15" i="3"/>
  <c r="G15" i="3"/>
  <c r="B15" i="3"/>
  <c r="M14" i="3"/>
  <c r="G14" i="3"/>
  <c r="H14" i="3" s="1"/>
  <c r="N14" i="3" s="1"/>
  <c r="B14" i="3"/>
  <c r="M13" i="3"/>
  <c r="G13" i="3"/>
  <c r="H13" i="3" s="1"/>
  <c r="N13" i="3" s="1"/>
  <c r="B13" i="3"/>
  <c r="M11" i="3"/>
  <c r="G11" i="3"/>
  <c r="E11" i="3"/>
  <c r="B11" i="3"/>
  <c r="H11" i="3" s="1"/>
  <c r="N11" i="3" s="1"/>
  <c r="M12" i="3"/>
  <c r="G12" i="3"/>
  <c r="B12" i="3"/>
  <c r="H12" i="3" s="1"/>
  <c r="N12" i="3" s="1"/>
  <c r="M10" i="3"/>
  <c r="E10" i="3"/>
  <c r="G10" i="3" s="1"/>
  <c r="B10" i="3"/>
  <c r="H10" i="3" s="1"/>
  <c r="M9" i="3"/>
  <c r="G9" i="3"/>
  <c r="H9" i="3" s="1"/>
  <c r="N9" i="3" s="1"/>
  <c r="C9" i="3"/>
  <c r="B9" i="3"/>
  <c r="M8" i="3"/>
  <c r="G8" i="3"/>
  <c r="B8" i="3"/>
  <c r="H8" i="3" s="1"/>
  <c r="M7" i="3"/>
  <c r="G7" i="3"/>
  <c r="H7" i="3" s="1"/>
  <c r="N7" i="3" s="1"/>
  <c r="M6" i="3"/>
  <c r="G6" i="3"/>
  <c r="B6" i="3"/>
  <c r="H6" i="3" s="1"/>
  <c r="N6" i="3" s="1"/>
  <c r="M5" i="3"/>
  <c r="G5" i="3"/>
  <c r="B5" i="3"/>
  <c r="M4" i="3"/>
  <c r="G4" i="3"/>
  <c r="H4" i="3" s="1"/>
  <c r="N4" i="3" s="1"/>
  <c r="B4" i="3"/>
  <c r="M3" i="3"/>
  <c r="E3" i="3"/>
  <c r="G3" i="3" s="1"/>
  <c r="B3" i="3"/>
  <c r="I2" i="3"/>
  <c r="M2" i="3" s="1"/>
  <c r="H2" i="3"/>
  <c r="N2" i="3" s="1"/>
  <c r="G2" i="3"/>
  <c r="C2" i="3"/>
  <c r="B2" i="3"/>
  <c r="M31" i="2"/>
  <c r="G31" i="2"/>
  <c r="H31" i="2" s="1"/>
  <c r="M30" i="2"/>
  <c r="G30" i="2"/>
  <c r="H30" i="2" s="1"/>
  <c r="M29" i="2"/>
  <c r="G29" i="2"/>
  <c r="H29" i="2" s="1"/>
  <c r="N29" i="2" s="1"/>
  <c r="M28" i="2"/>
  <c r="H28" i="2"/>
  <c r="N28" i="2" s="1"/>
  <c r="G28" i="2"/>
  <c r="M27" i="2"/>
  <c r="G27" i="2"/>
  <c r="H27" i="2" s="1"/>
  <c r="N27" i="2" s="1"/>
  <c r="M26" i="2"/>
  <c r="G26" i="2"/>
  <c r="H26" i="2" s="1"/>
  <c r="N26" i="2" s="1"/>
  <c r="M25" i="2"/>
  <c r="J25" i="2"/>
  <c r="D25" i="2"/>
  <c r="G25" i="2" s="1"/>
  <c r="B25" i="2"/>
  <c r="M24" i="2"/>
  <c r="G24" i="2"/>
  <c r="H24" i="2" s="1"/>
  <c r="M23" i="2"/>
  <c r="G23" i="2"/>
  <c r="H23" i="2" s="1"/>
  <c r="N23" i="2" s="1"/>
  <c r="M22" i="2"/>
  <c r="H22" i="2"/>
  <c r="N22" i="2" s="1"/>
  <c r="G22" i="2"/>
  <c r="B22" i="2"/>
  <c r="M21" i="2"/>
  <c r="G21" i="2"/>
  <c r="H21" i="2" s="1"/>
  <c r="N21" i="2" s="1"/>
  <c r="M20" i="2"/>
  <c r="G20" i="2"/>
  <c r="H20" i="2" s="1"/>
  <c r="M19" i="2"/>
  <c r="G19" i="2"/>
  <c r="H19" i="2" s="1"/>
  <c r="N19" i="2" s="1"/>
  <c r="M18" i="2"/>
  <c r="G18" i="2"/>
  <c r="H18" i="2" s="1"/>
  <c r="N18" i="2" s="1"/>
  <c r="M17" i="2"/>
  <c r="G17" i="2"/>
  <c r="H17" i="2" s="1"/>
  <c r="N17" i="2" s="1"/>
  <c r="M16" i="2"/>
  <c r="G16" i="2"/>
  <c r="H16" i="2" s="1"/>
  <c r="N16" i="2" s="1"/>
  <c r="M15" i="2"/>
  <c r="G15" i="2"/>
  <c r="H15" i="2" s="1"/>
  <c r="N15" i="2" s="1"/>
  <c r="M14" i="2"/>
  <c r="G14" i="2"/>
  <c r="H14" i="2" s="1"/>
  <c r="N14" i="2" s="1"/>
  <c r="M13" i="2"/>
  <c r="G13" i="2"/>
  <c r="H13" i="2" s="1"/>
  <c r="M12" i="2"/>
  <c r="G12" i="2"/>
  <c r="H12" i="2" s="1"/>
  <c r="M11" i="2"/>
  <c r="G11" i="2"/>
  <c r="H11" i="2" s="1"/>
  <c r="N11" i="2" s="1"/>
  <c r="M10" i="2"/>
  <c r="C10" i="2"/>
  <c r="G10" i="2" s="1"/>
  <c r="B10" i="2"/>
  <c r="H10" i="2" s="1"/>
  <c r="N10" i="2" s="1"/>
  <c r="M9" i="2"/>
  <c r="G9" i="2"/>
  <c r="H9" i="2" s="1"/>
  <c r="N9" i="2" s="1"/>
  <c r="M8" i="2"/>
  <c r="G8" i="2"/>
  <c r="H8" i="2" s="1"/>
  <c r="N8" i="2" s="1"/>
  <c r="M6" i="2"/>
  <c r="G6" i="2"/>
  <c r="H6" i="2" s="1"/>
  <c r="M7" i="2"/>
  <c r="C7" i="2"/>
  <c r="G7" i="2" s="1"/>
  <c r="H7" i="2" s="1"/>
  <c r="N7" i="2" s="1"/>
  <c r="M5" i="2"/>
  <c r="G5" i="2"/>
  <c r="H5" i="2" s="1"/>
  <c r="N5" i="2" s="1"/>
  <c r="M4" i="2"/>
  <c r="D4" i="2"/>
  <c r="G4" i="2" s="1"/>
  <c r="B4" i="2"/>
  <c r="H4" i="2" s="1"/>
  <c r="N4" i="2" s="1"/>
  <c r="M3" i="2"/>
  <c r="G3" i="2"/>
  <c r="H3" i="2" s="1"/>
  <c r="N3" i="2" s="1"/>
  <c r="M2" i="2"/>
  <c r="G2" i="2"/>
  <c r="H2" i="2" s="1"/>
  <c r="N2" i="2" s="1"/>
  <c r="M59" i="1"/>
  <c r="G59" i="1"/>
  <c r="H59" i="1" s="1"/>
  <c r="N59" i="1" s="1"/>
  <c r="N58" i="1"/>
  <c r="M58" i="1"/>
  <c r="H58" i="1"/>
  <c r="G58" i="1"/>
  <c r="M57" i="1"/>
  <c r="G57" i="1"/>
  <c r="H57" i="1" s="1"/>
  <c r="N57" i="1" s="1"/>
  <c r="M56" i="1"/>
  <c r="N56" i="1" s="1"/>
  <c r="H56" i="1"/>
  <c r="G56" i="1"/>
  <c r="M55" i="1"/>
  <c r="G55" i="1"/>
  <c r="H55" i="1" s="1"/>
  <c r="N55" i="1" s="1"/>
  <c r="M54" i="1"/>
  <c r="H54" i="1"/>
  <c r="N54" i="1" s="1"/>
  <c r="G54" i="1"/>
  <c r="B54" i="1"/>
  <c r="M53" i="1"/>
  <c r="G53" i="1"/>
  <c r="H53" i="1" s="1"/>
  <c r="N53" i="1" s="1"/>
  <c r="M52" i="1"/>
  <c r="H52" i="1"/>
  <c r="N52" i="1" s="1"/>
  <c r="G52" i="1"/>
  <c r="B52" i="1"/>
  <c r="M51" i="1"/>
  <c r="G51" i="1"/>
  <c r="B51" i="1"/>
  <c r="H51" i="1" s="1"/>
  <c r="N51" i="1" s="1"/>
  <c r="M50" i="1"/>
  <c r="N50" i="1" s="1"/>
  <c r="G50" i="1"/>
  <c r="H50" i="1" s="1"/>
  <c r="M49" i="1"/>
  <c r="G49" i="1"/>
  <c r="H49" i="1" s="1"/>
  <c r="N49" i="1" s="1"/>
  <c r="M48" i="1"/>
  <c r="N48" i="1" s="1"/>
  <c r="G48" i="1"/>
  <c r="B48" i="1"/>
  <c r="H48" i="1" s="1"/>
  <c r="M47" i="1"/>
  <c r="G47" i="1"/>
  <c r="H47" i="1" s="1"/>
  <c r="N47" i="1" s="1"/>
  <c r="M46" i="1"/>
  <c r="G46" i="1"/>
  <c r="B46" i="1"/>
  <c r="M45" i="1"/>
  <c r="G45" i="1"/>
  <c r="H45" i="1" s="1"/>
  <c r="N45" i="1" s="1"/>
  <c r="M44" i="1"/>
  <c r="G44" i="1"/>
  <c r="H44" i="1" s="1"/>
  <c r="N44" i="1" s="1"/>
  <c r="B44" i="1"/>
  <c r="M43" i="1"/>
  <c r="H43" i="1"/>
  <c r="N43" i="1" s="1"/>
  <c r="G43" i="1"/>
  <c r="M42" i="1"/>
  <c r="G42" i="1"/>
  <c r="H42" i="1" s="1"/>
  <c r="N42" i="1" s="1"/>
  <c r="B42" i="1"/>
  <c r="M41" i="1"/>
  <c r="G41" i="1"/>
  <c r="B41" i="1"/>
  <c r="H41" i="1" s="1"/>
  <c r="N41" i="1" s="1"/>
  <c r="M40" i="1"/>
  <c r="H40" i="1"/>
  <c r="N40" i="1" s="1"/>
  <c r="G40" i="1"/>
  <c r="B40" i="1"/>
  <c r="M39" i="1"/>
  <c r="G39" i="1"/>
  <c r="B39" i="1"/>
  <c r="H39" i="1" s="1"/>
  <c r="N39" i="1" s="1"/>
  <c r="M38" i="1"/>
  <c r="N38" i="1" s="1"/>
  <c r="H38" i="1"/>
  <c r="G38" i="1"/>
  <c r="B38" i="1"/>
  <c r="M37" i="1"/>
  <c r="G37" i="1"/>
  <c r="B37" i="1"/>
  <c r="H37" i="1" s="1"/>
  <c r="N37" i="1" s="1"/>
  <c r="M36" i="1"/>
  <c r="D36" i="1"/>
  <c r="G36" i="1" s="1"/>
  <c r="B36" i="1"/>
  <c r="M35" i="1"/>
  <c r="H35" i="1"/>
  <c r="N35" i="1" s="1"/>
  <c r="G35" i="1"/>
  <c r="B35" i="1"/>
  <c r="M34" i="1"/>
  <c r="G34" i="1"/>
  <c r="B34" i="1"/>
  <c r="H34" i="1" s="1"/>
  <c r="N34" i="1" s="1"/>
  <c r="M33" i="1"/>
  <c r="G33" i="1"/>
  <c r="B33" i="1"/>
  <c r="M32" i="1"/>
  <c r="G32" i="1"/>
  <c r="H32" i="1" s="1"/>
  <c r="N32" i="1" s="1"/>
  <c r="M31" i="1"/>
  <c r="H31" i="1"/>
  <c r="N31" i="1" s="1"/>
  <c r="G31" i="1"/>
  <c r="B31" i="1"/>
  <c r="M30" i="1"/>
  <c r="H30" i="1"/>
  <c r="N30" i="1" s="1"/>
  <c r="G30" i="1"/>
  <c r="M29" i="1"/>
  <c r="H29" i="1"/>
  <c r="G29" i="1"/>
  <c r="B29" i="1"/>
  <c r="M28" i="1"/>
  <c r="G28" i="1"/>
  <c r="H28" i="1" s="1"/>
  <c r="N28" i="1" s="1"/>
  <c r="M27" i="1"/>
  <c r="N27" i="1" s="1"/>
  <c r="H27" i="1"/>
  <c r="G27" i="1"/>
  <c r="B27" i="1"/>
  <c r="M26" i="1"/>
  <c r="G26" i="1"/>
  <c r="B26" i="1"/>
  <c r="H26" i="1" s="1"/>
  <c r="N26" i="1" s="1"/>
  <c r="N25" i="1"/>
  <c r="M25" i="1"/>
  <c r="H25" i="1"/>
  <c r="G25" i="1"/>
  <c r="B25" i="1"/>
  <c r="M24" i="1"/>
  <c r="G24" i="1"/>
  <c r="B24" i="1"/>
  <c r="H24" i="1" s="1"/>
  <c r="N24" i="1" s="1"/>
  <c r="N23" i="1"/>
  <c r="M23" i="1"/>
  <c r="G23" i="1"/>
  <c r="H23" i="1" s="1"/>
  <c r="M22" i="1"/>
  <c r="G22" i="1"/>
  <c r="B22" i="1"/>
  <c r="H22" i="1" s="1"/>
  <c r="N22" i="1" s="1"/>
  <c r="M21" i="1"/>
  <c r="G21" i="1"/>
  <c r="B21" i="1"/>
  <c r="H21" i="1" s="1"/>
  <c r="N21" i="1" s="1"/>
  <c r="M20" i="1"/>
  <c r="G20" i="1"/>
  <c r="H20" i="1" s="1"/>
  <c r="N20" i="1" s="1"/>
  <c r="M19" i="1"/>
  <c r="G19" i="1"/>
  <c r="B19" i="1"/>
  <c r="H19" i="1" s="1"/>
  <c r="N19" i="1" s="1"/>
  <c r="M18" i="1"/>
  <c r="H18" i="1"/>
  <c r="N18" i="1" s="1"/>
  <c r="G18" i="1"/>
  <c r="B18" i="1"/>
  <c r="M17" i="1"/>
  <c r="G17" i="1"/>
  <c r="B17" i="1"/>
  <c r="H17" i="1" s="1"/>
  <c r="N17" i="1" s="1"/>
  <c r="N16" i="1"/>
  <c r="M16" i="1"/>
  <c r="G16" i="1"/>
  <c r="H16" i="1" s="1"/>
  <c r="M15" i="1"/>
  <c r="G15" i="1"/>
  <c r="B15" i="1"/>
  <c r="H15" i="1" s="1"/>
  <c r="N15" i="1" s="1"/>
  <c r="M14" i="1"/>
  <c r="H14" i="1"/>
  <c r="N14" i="1" s="1"/>
  <c r="G14" i="1"/>
  <c r="B14" i="1"/>
  <c r="M13" i="1"/>
  <c r="H13" i="1"/>
  <c r="N13" i="1" s="1"/>
  <c r="G13" i="1"/>
  <c r="B13" i="1"/>
  <c r="M12" i="1"/>
  <c r="G12" i="1"/>
  <c r="B12" i="1"/>
  <c r="H12" i="1" s="1"/>
  <c r="N12" i="1" s="1"/>
  <c r="M11" i="1"/>
  <c r="F11" i="1"/>
  <c r="G11" i="1" s="1"/>
  <c r="H11" i="1" s="1"/>
  <c r="N11" i="1" s="1"/>
  <c r="M10" i="1"/>
  <c r="G10" i="1"/>
  <c r="H10" i="1" s="1"/>
  <c r="N10" i="1" s="1"/>
  <c r="E10" i="1"/>
  <c r="B10" i="1"/>
  <c r="M9" i="1"/>
  <c r="N9" i="1" s="1"/>
  <c r="H9" i="1"/>
  <c r="G9" i="1"/>
  <c r="M8" i="1"/>
  <c r="G8" i="1"/>
  <c r="B8" i="1"/>
  <c r="H8" i="1" s="1"/>
  <c r="N8" i="1" s="1"/>
  <c r="M7" i="1"/>
  <c r="N7" i="1" s="1"/>
  <c r="H7" i="1"/>
  <c r="G7" i="1"/>
  <c r="M6" i="1"/>
  <c r="G6" i="1"/>
  <c r="H6" i="1" s="1"/>
  <c r="N6" i="1" s="1"/>
  <c r="M5" i="1"/>
  <c r="H5" i="1"/>
  <c r="N5" i="1" s="1"/>
  <c r="G5" i="1"/>
  <c r="M4" i="1"/>
  <c r="G4" i="1"/>
  <c r="B4" i="1"/>
  <c r="H4" i="1" s="1"/>
  <c r="N4" i="1" s="1"/>
  <c r="K3" i="1"/>
  <c r="M3" i="1" s="1"/>
  <c r="N3" i="1" s="1"/>
  <c r="H3" i="1"/>
  <c r="G3" i="1"/>
  <c r="B3" i="1"/>
  <c r="K2" i="1"/>
  <c r="M2" i="1" s="1"/>
  <c r="G2" i="1"/>
  <c r="H2" i="1" s="1"/>
  <c r="N2" i="1" s="1"/>
  <c r="B2" i="1"/>
  <c r="N25" i="3" l="1"/>
  <c r="N28" i="3"/>
  <c r="N8" i="3"/>
  <c r="N10" i="3"/>
  <c r="N20" i="3"/>
  <c r="N26" i="3"/>
  <c r="H3" i="3"/>
  <c r="N3" i="3" s="1"/>
  <c r="H15" i="3"/>
  <c r="N15" i="3" s="1"/>
  <c r="N20" i="2"/>
  <c r="N13" i="2"/>
  <c r="N24" i="2"/>
  <c r="N30" i="2"/>
  <c r="N12" i="2"/>
  <c r="N31" i="2"/>
  <c r="N6" i="2"/>
  <c r="H36" i="1"/>
  <c r="N36" i="1" s="1"/>
  <c r="N29" i="1"/>
  <c r="H46" i="1"/>
  <c r="N46" i="1" s="1"/>
  <c r="H25" i="2"/>
  <c r="N25" i="2" s="1"/>
  <c r="H33" i="1"/>
  <c r="N33" i="1" s="1"/>
  <c r="H5" i="3"/>
  <c r="N5" i="3" s="1"/>
  <c r="H19" i="3"/>
  <c r="N19" i="3" s="1"/>
  <c r="H14" i="4"/>
  <c r="N14" i="4" s="1"/>
  <c r="H2" i="4"/>
  <c r="N2" i="4" s="1"/>
</calcChain>
</file>

<file path=xl/sharedStrings.xml><?xml version="1.0" encoding="utf-8"?>
<sst xmlns="http://schemas.openxmlformats.org/spreadsheetml/2006/main" count="208" uniqueCount="184">
  <si>
    <t>Kods</t>
  </si>
  <si>
    <t>TESTI, max 50</t>
  </si>
  <si>
    <t>1. uzd. Bakteriālais drifts, max 16,5</t>
  </si>
  <si>
    <t>2.uzd. Augi un kaitēkļi, max 14</t>
  </si>
  <si>
    <t>3.uzd. Muskuļi, max 14</t>
  </si>
  <si>
    <t>4. uzd. Botānika, max 25</t>
  </si>
  <si>
    <t>UZDEVUMI KOPĀ, 69,5</t>
  </si>
  <si>
    <t>TEORIJA, KOPĀ, max 119,5</t>
  </si>
  <si>
    <t>1. labr.d. Botānika, sfagni, max 25 p.</t>
  </si>
  <si>
    <t>2. labr.d. Zooloģija, prusaki, 26 p.</t>
  </si>
  <si>
    <t>3. labr.d. Cdzf, kauli, max 25 p.</t>
  </si>
  <si>
    <t>4. labr.d. Ekoloģija, zirņi, max 25 p.</t>
  </si>
  <si>
    <t>Labr.d., KOPĀ, max 101</t>
  </si>
  <si>
    <t>KOPĀ max 220,5</t>
  </si>
  <si>
    <t>9-4</t>
  </si>
  <si>
    <t>9-44</t>
  </si>
  <si>
    <t>9-5</t>
  </si>
  <si>
    <t>9-7</t>
  </si>
  <si>
    <t>9-57</t>
  </si>
  <si>
    <t>9-37</t>
  </si>
  <si>
    <t>9-54</t>
  </si>
  <si>
    <t>9-14</t>
  </si>
  <si>
    <t>9-23</t>
  </si>
  <si>
    <t>9-11</t>
  </si>
  <si>
    <t>9-40</t>
  </si>
  <si>
    <t>9-17</t>
  </si>
  <si>
    <t>9-21</t>
  </si>
  <si>
    <t>9-42</t>
  </si>
  <si>
    <t>9-52</t>
  </si>
  <si>
    <t>9-45</t>
  </si>
  <si>
    <t>9-41</t>
  </si>
  <si>
    <t>9-15</t>
  </si>
  <si>
    <t>9-43</t>
  </si>
  <si>
    <t>9-3</t>
  </si>
  <si>
    <t>9-20</t>
  </si>
  <si>
    <t>9-19</t>
  </si>
  <si>
    <t>9-24</t>
  </si>
  <si>
    <t>9-12</t>
  </si>
  <si>
    <t>9-50</t>
  </si>
  <si>
    <t>9-48</t>
  </si>
  <si>
    <t>9-47</t>
  </si>
  <si>
    <t>9-35</t>
  </si>
  <si>
    <t>9-53</t>
  </si>
  <si>
    <t>9-10</t>
  </si>
  <si>
    <t>9-46</t>
  </si>
  <si>
    <t>9-49</t>
  </si>
  <si>
    <t>9-8</t>
  </si>
  <si>
    <t>9-36</t>
  </si>
  <si>
    <t>9-30</t>
  </si>
  <si>
    <t>9-33</t>
  </si>
  <si>
    <t>9-56</t>
  </si>
  <si>
    <t>9-26</t>
  </si>
  <si>
    <t>9-25</t>
  </si>
  <si>
    <t>9-9</t>
  </si>
  <si>
    <t>9-28</t>
  </si>
  <si>
    <t>9-32</t>
  </si>
  <si>
    <t>9-2</t>
  </si>
  <si>
    <t>9-38</t>
  </si>
  <si>
    <t>9-18</t>
  </si>
  <si>
    <t>9-55</t>
  </si>
  <si>
    <t>9-58</t>
  </si>
  <si>
    <t>9-51</t>
  </si>
  <si>
    <t>9-13</t>
  </si>
  <si>
    <t>9-22</t>
  </si>
  <si>
    <t>9-1</t>
  </si>
  <si>
    <t>9-16</t>
  </si>
  <si>
    <t>9-39</t>
  </si>
  <si>
    <t>9-34</t>
  </si>
  <si>
    <t>9-29</t>
  </si>
  <si>
    <t>9-6</t>
  </si>
  <si>
    <t>9-27</t>
  </si>
  <si>
    <t>9-31</t>
  </si>
  <si>
    <t>2.uzd. Augi un kaitēkļi 16</t>
  </si>
  <si>
    <t>3.uzd. Muskuļi 14</t>
  </si>
  <si>
    <t>4. uzd. Botānika 25</t>
  </si>
  <si>
    <t>UZDEVUMI KOPĀ, max 71,5</t>
  </si>
  <si>
    <t>Teorija, KOPĀ, max 121,5</t>
  </si>
  <si>
    <t>2. labr.d. Zooloģija, prusaki, max 26 p.</t>
  </si>
  <si>
    <t>Labr.d., KOPĀ max 101</t>
  </si>
  <si>
    <t>KOPĀ max 222,5</t>
  </si>
  <si>
    <t>10-20</t>
  </si>
  <si>
    <t>10-3</t>
  </si>
  <si>
    <t>10-27</t>
  </si>
  <si>
    <t>10-24</t>
  </si>
  <si>
    <t>10-4</t>
  </si>
  <si>
    <t>10-12</t>
  </si>
  <si>
    <t>10-19</t>
  </si>
  <si>
    <t>10-13</t>
  </si>
  <si>
    <t>10-25</t>
  </si>
  <si>
    <t>10-29</t>
  </si>
  <si>
    <t>10-30</t>
  </si>
  <si>
    <t>10-5</t>
  </si>
  <si>
    <t>10-23</t>
  </si>
  <si>
    <t>10-26</t>
  </si>
  <si>
    <t>10-10</t>
  </si>
  <si>
    <t>10-17</t>
  </si>
  <si>
    <t>10-11</t>
  </si>
  <si>
    <t>10-14</t>
  </si>
  <si>
    <t>10-6</t>
  </si>
  <si>
    <t>10-1</t>
  </si>
  <si>
    <t>10-8</t>
  </si>
  <si>
    <t>10-21</t>
  </si>
  <si>
    <t>10-18</t>
  </si>
  <si>
    <t>10-15</t>
  </si>
  <si>
    <t>10-7</t>
  </si>
  <si>
    <t>10-2</t>
  </si>
  <si>
    <t>10-9</t>
  </si>
  <si>
    <t>10-16</t>
  </si>
  <si>
    <t>10-22</t>
  </si>
  <si>
    <t>10-28</t>
  </si>
  <si>
    <t>1. uzd. Bakteriālais drifts, max 19,5</t>
  </si>
  <si>
    <t xml:space="preserve">2.uzd. Polifenoli, max 20 </t>
  </si>
  <si>
    <t>3.uzd. Evolūcija, max 23,5</t>
  </si>
  <si>
    <t>4. uzd. Sāpes, max 14</t>
  </si>
  <si>
    <t>UZDEVUMI KOPĀ, max 77</t>
  </si>
  <si>
    <t>Teorija, KOPĀ, max 127</t>
  </si>
  <si>
    <t>4. labr.d. bioķīmija max 22,5 p.</t>
  </si>
  <si>
    <t>Labr.d., kopā max 98,5 p.</t>
  </si>
  <si>
    <t>KOPĀ, max 225,5</t>
  </si>
  <si>
    <t>11-3</t>
  </si>
  <si>
    <t>11-25</t>
  </si>
  <si>
    <t>11-30</t>
  </si>
  <si>
    <t>11-11</t>
  </si>
  <si>
    <t>11-29</t>
  </si>
  <si>
    <t>11-19</t>
  </si>
  <si>
    <t>11-21</t>
  </si>
  <si>
    <t>11-16</t>
  </si>
  <si>
    <t>11-26</t>
  </si>
  <si>
    <t>11-8</t>
  </si>
  <si>
    <t>11-14</t>
  </si>
  <si>
    <t>11-4</t>
  </si>
  <si>
    <t>11-22</t>
  </si>
  <si>
    <t>11-2</t>
  </si>
  <si>
    <t>11-20</t>
  </si>
  <si>
    <t>11-1</t>
  </si>
  <si>
    <t>11-6</t>
  </si>
  <si>
    <t>11-9</t>
  </si>
  <si>
    <t>11-24</t>
  </si>
  <si>
    <t>11-15</t>
  </si>
  <si>
    <t>11-7</t>
  </si>
  <si>
    <t>11-10</t>
  </si>
  <si>
    <t>11-23</t>
  </si>
  <si>
    <t>11-27</t>
  </si>
  <si>
    <t>11-5</t>
  </si>
  <si>
    <t>11-17</t>
  </si>
  <si>
    <t>11-28</t>
  </si>
  <si>
    <t>11-12</t>
  </si>
  <si>
    <t>11-13</t>
  </si>
  <si>
    <t>11-18</t>
  </si>
  <si>
    <t>3. labr.d. Cdzf, muskuļi, max 25 p.</t>
  </si>
  <si>
    <t>12-25</t>
  </si>
  <si>
    <t>12-18</t>
  </si>
  <si>
    <t>12-32</t>
  </si>
  <si>
    <t>12-10</t>
  </si>
  <si>
    <t>12-5</t>
  </si>
  <si>
    <t>12-11</t>
  </si>
  <si>
    <t>12-6</t>
  </si>
  <si>
    <t>12-13</t>
  </si>
  <si>
    <t>12-14</t>
  </si>
  <si>
    <t>12-15</t>
  </si>
  <si>
    <t>12-33</t>
  </si>
  <si>
    <t>12-23</t>
  </si>
  <si>
    <t>12-9</t>
  </si>
  <si>
    <t>12-16</t>
  </si>
  <si>
    <t>12-30</t>
  </si>
  <si>
    <t>12-20</t>
  </si>
  <si>
    <t>12-28</t>
  </si>
  <si>
    <t>12-3</t>
  </si>
  <si>
    <t>12-31</t>
  </si>
  <si>
    <t>12-17</t>
  </si>
  <si>
    <t>12-2</t>
  </si>
  <si>
    <t>12-12</t>
  </si>
  <si>
    <t>12-4</t>
  </si>
  <si>
    <t>12-19</t>
  </si>
  <si>
    <t>12-21</t>
  </si>
  <si>
    <t>12-24</t>
  </si>
  <si>
    <t>12-7</t>
  </si>
  <si>
    <t>12-27</t>
  </si>
  <si>
    <t>12-8</t>
  </si>
  <si>
    <t>12-22</t>
  </si>
  <si>
    <t>12-26</t>
  </si>
  <si>
    <t>12-1</t>
  </si>
  <si>
    <t>12-29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</si>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</sst>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FFE598"/>
        <bgColor rgb="FFFFE598"/>
      </patternFill>
    </fill>
    <fill>
      <patternFill patternType="solid">
        <fgColor rgb="FFAEABAB"/>
        <bgColor rgb="FFAEABAB"/>
      </patternFill>
    </fill>
    <fill>
      <patternFill patternType="solid">
        <fgColor rgb="FFC55A11"/>
        <bgColor rgb="FFC55A11"/>
      </patternFill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FFD965"/>
        <bgColor rgb="FFFFD965"/>
      </patternFill>
    </fill>
    <fill>
      <patternFill patternType="solid">
        <fgColor rgb="FFA5A5A5"/>
        <bgColor rgb="FFA5A5A5"/>
      </patternFill>
    </fill>
    <fill>
      <patternFill patternType="solid">
        <fgColor theme="5" tint="-0.249977111117893"/>
        <bgColor rgb="FFF7CAAC"/>
      </patternFill>
    </fill>
    <fill>
      <patternFill patternType="solid">
        <fgColor theme="5" tint="0.59999389629810485"/>
        <bgColor rgb="FFA8D08D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9" xfId="0" applyFont="1" applyFill="1" applyBorder="1"/>
    <xf numFmtId="0" fontId="2" fillId="4" borderId="10" xfId="0" applyFont="1" applyFill="1" applyBorder="1"/>
    <xf numFmtId="49" fontId="2" fillId="0" borderId="11" xfId="0" applyNumberFormat="1" applyFont="1" applyBorder="1"/>
    <xf numFmtId="0" fontId="2" fillId="0" borderId="12" xfId="0" applyFont="1" applyBorder="1"/>
    <xf numFmtId="0" fontId="2" fillId="0" borderId="0" xfId="0" applyFont="1"/>
    <xf numFmtId="0" fontId="2" fillId="2" borderId="13" xfId="0" applyFont="1" applyFill="1" applyBorder="1"/>
    <xf numFmtId="0" fontId="2" fillId="4" borderId="14" xfId="0" applyFont="1" applyFill="1" applyBorder="1"/>
    <xf numFmtId="49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2" borderId="18" xfId="0" applyFont="1" applyFill="1" applyBorder="1"/>
    <xf numFmtId="0" fontId="2" fillId="4" borderId="19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2" fillId="5" borderId="19" xfId="0" applyFont="1" applyFill="1" applyBorder="1"/>
    <xf numFmtId="0" fontId="2" fillId="6" borderId="10" xfId="0" applyFont="1" applyFill="1" applyBorder="1"/>
    <xf numFmtId="0" fontId="2" fillId="6" borderId="14" xfId="0" applyFont="1" applyFill="1" applyBorder="1"/>
    <xf numFmtId="0" fontId="2" fillId="6" borderId="19" xfId="0" applyFont="1" applyFill="1" applyBorder="1"/>
    <xf numFmtId="0" fontId="2" fillId="7" borderId="10" xfId="0" applyFont="1" applyFill="1" applyBorder="1"/>
    <xf numFmtId="0" fontId="2" fillId="7" borderId="14" xfId="0" applyFont="1" applyFill="1" applyBorder="1"/>
    <xf numFmtId="0" fontId="2" fillId="7" borderId="19" xfId="0" applyFont="1" applyFill="1" applyBorder="1"/>
    <xf numFmtId="49" fontId="2" fillId="0" borderId="20" xfId="0" applyNumberFormat="1" applyFont="1" applyBorder="1"/>
    <xf numFmtId="0" fontId="2" fillId="0" borderId="20" xfId="0" applyFont="1" applyBorder="1"/>
    <xf numFmtId="0" fontId="3" fillId="0" borderId="0" xfId="0" applyFont="1"/>
    <xf numFmtId="0" fontId="2" fillId="3" borderId="13" xfId="0" applyFont="1" applyFill="1" applyBorder="1"/>
    <xf numFmtId="49" fontId="2" fillId="0" borderId="0" xfId="0" applyNumberFormat="1" applyFont="1"/>
    <xf numFmtId="0" fontId="2" fillId="8" borderId="13" xfId="0" applyFont="1" applyFill="1" applyBorder="1"/>
    <xf numFmtId="49" fontId="2" fillId="9" borderId="13" xfId="0" applyNumberFormat="1" applyFont="1" applyFill="1" applyBorder="1"/>
    <xf numFmtId="0" fontId="2" fillId="9" borderId="13" xfId="0" applyFont="1" applyFill="1" applyBorder="1"/>
    <xf numFmtId="0" fontId="1" fillId="2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49" fontId="2" fillId="0" borderId="21" xfId="0" applyNumberFormat="1" applyFont="1" applyBorder="1"/>
    <xf numFmtId="0" fontId="2" fillId="0" borderId="22" xfId="0" applyFont="1" applyBorder="1"/>
    <xf numFmtId="0" fontId="2" fillId="0" borderId="2" xfId="0" applyFont="1" applyBorder="1"/>
    <xf numFmtId="0" fontId="2" fillId="2" borderId="5" xfId="0" applyFont="1" applyFill="1" applyBorder="1"/>
    <xf numFmtId="0" fontId="2" fillId="4" borderId="4" xfId="0" applyFont="1" applyFill="1" applyBorder="1"/>
    <xf numFmtId="0" fontId="2" fillId="10" borderId="10" xfId="0" applyFont="1" applyFill="1" applyBorder="1"/>
    <xf numFmtId="0" fontId="2" fillId="10" borderId="19" xfId="0" applyFont="1" applyFill="1" applyBorder="1"/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1" fillId="3" borderId="26" xfId="0" applyFont="1" applyFill="1" applyBorder="1" applyAlignment="1">
      <alignment wrapText="1"/>
    </xf>
    <xf numFmtId="0" fontId="2" fillId="0" borderId="27" xfId="0" applyFont="1" applyBorder="1"/>
    <xf numFmtId="0" fontId="2" fillId="0" borderId="28" xfId="0" applyFont="1" applyBorder="1"/>
    <xf numFmtId="0" fontId="2" fillId="2" borderId="28" xfId="0" applyFont="1" applyFill="1" applyBorder="1"/>
    <xf numFmtId="0" fontId="2" fillId="0" borderId="29" xfId="0" applyFont="1" applyBorder="1"/>
    <xf numFmtId="0" fontId="2" fillId="11" borderId="10" xfId="0" applyFont="1" applyFill="1" applyBorder="1"/>
    <xf numFmtId="49" fontId="2" fillId="0" borderId="30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2" fillId="2" borderId="32" xfId="0" applyFont="1" applyFill="1" applyBorder="1"/>
    <xf numFmtId="0" fontId="2" fillId="0" borderId="33" xfId="0" applyFont="1" applyBorder="1"/>
    <xf numFmtId="0" fontId="2" fillId="11" borderId="19" xfId="0" applyFont="1" applyFill="1" applyBorder="1"/>
    <xf numFmtId="0" fontId="2" fillId="12" borderId="10" xfId="0" applyFont="1" applyFill="1" applyBorder="1"/>
    <xf numFmtId="0" fontId="2" fillId="12" borderId="19" xfId="0" applyFont="1" applyFill="1" applyBorder="1"/>
    <xf numFmtId="49" fontId="2" fillId="0" borderId="34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2" borderId="36" xfId="0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2" borderId="40" xfId="0" applyFont="1" applyFill="1" applyBorder="1"/>
    <xf numFmtId="0" fontId="2" fillId="0" borderId="41" xfId="0" applyFont="1" applyBorder="1"/>
    <xf numFmtId="0" fontId="2" fillId="3" borderId="40" xfId="0" applyFont="1" applyFill="1" applyBorder="1"/>
    <xf numFmtId="49" fontId="2" fillId="0" borderId="42" xfId="0" applyNumberFormat="1" applyFont="1" applyBorder="1"/>
    <xf numFmtId="0" fontId="2" fillId="0" borderId="43" xfId="0" applyFont="1" applyBorder="1"/>
    <xf numFmtId="0" fontId="2" fillId="0" borderId="13" xfId="0" applyFont="1" applyBorder="1"/>
    <xf numFmtId="0" fontId="2" fillId="0" borderId="44" xfId="0" applyFont="1" applyBorder="1"/>
    <xf numFmtId="49" fontId="2" fillId="0" borderId="45" xfId="0" applyNumberFormat="1" applyFont="1" applyBorder="1"/>
    <xf numFmtId="0" fontId="2" fillId="0" borderId="46" xfId="0" applyFont="1" applyBorder="1"/>
    <xf numFmtId="0" fontId="2" fillId="2" borderId="46" xfId="0" applyFont="1" applyFill="1" applyBorder="1"/>
    <xf numFmtId="0" fontId="2" fillId="6" borderId="47" xfId="0" applyFont="1" applyFill="1" applyBorder="1"/>
    <xf numFmtId="49" fontId="2" fillId="0" borderId="48" xfId="0" applyNumberFormat="1" applyFont="1" applyBorder="1"/>
    <xf numFmtId="0" fontId="2" fillId="0" borderId="49" xfId="0" applyFont="1" applyBorder="1"/>
    <xf numFmtId="0" fontId="2" fillId="2" borderId="49" xfId="0" applyFont="1" applyFill="1" applyBorder="1"/>
    <xf numFmtId="0" fontId="2" fillId="13" borderId="50" xfId="0" applyFont="1" applyFill="1" applyBorder="1"/>
    <xf numFmtId="49" fontId="2" fillId="0" borderId="51" xfId="0" applyNumberFormat="1" applyFont="1" applyBorder="1"/>
    <xf numFmtId="0" fontId="2" fillId="0" borderId="52" xfId="0" applyFont="1" applyBorder="1"/>
    <xf numFmtId="0" fontId="2" fillId="7" borderId="47" xfId="0" applyFont="1" applyFill="1" applyBorder="1"/>
    <xf numFmtId="49" fontId="2" fillId="0" borderId="53" xfId="0" applyNumberFormat="1" applyFont="1" applyBorder="1"/>
    <xf numFmtId="0" fontId="2" fillId="7" borderId="54" xfId="0" applyFont="1" applyFill="1" applyBorder="1"/>
    <xf numFmtId="49" fontId="2" fillId="0" borderId="55" xfId="0" applyNumberFormat="1" applyFont="1" applyBorder="1"/>
    <xf numFmtId="0" fontId="2" fillId="14" borderId="5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baseColWidth="10" defaultColWidth="14.5" defaultRowHeight="15" customHeight="1" x14ac:dyDescent="0.2"/>
  <cols>
    <col min="1" max="1" width="8.6640625" customWidth="1"/>
    <col min="2" max="2" width="11.33203125" customWidth="1"/>
    <col min="3" max="3" width="11.83203125" customWidth="1"/>
    <col min="4" max="7" width="8.6640625" customWidth="1"/>
    <col min="8" max="8" width="8.83203125" customWidth="1"/>
    <col min="9" max="12" width="8.6640625" customWidth="1"/>
    <col min="13" max="14" width="8.83203125" customWidth="1"/>
    <col min="15" max="26" width="8.6640625" customWidth="1"/>
  </cols>
  <sheetData>
    <row r="1" spans="1:26" ht="64.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8" t="s">
        <v>13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.25" customHeight="1" x14ac:dyDescent="0.2">
      <c r="A2" s="10" t="s">
        <v>14</v>
      </c>
      <c r="B2" s="11">
        <f>33.5+1</f>
        <v>34.5</v>
      </c>
      <c r="C2" s="11">
        <v>12</v>
      </c>
      <c r="D2" s="12">
        <v>9</v>
      </c>
      <c r="E2" s="12">
        <v>4</v>
      </c>
      <c r="F2" s="12">
        <v>20</v>
      </c>
      <c r="G2" s="12">
        <f t="shared" ref="G2:G59" si="0">SUM(C2:F2)</f>
        <v>45</v>
      </c>
      <c r="H2" s="13">
        <f t="shared" ref="H2:H59" si="1">B2+G2</f>
        <v>79.5</v>
      </c>
      <c r="I2" s="12">
        <v>16</v>
      </c>
      <c r="J2" s="12">
        <v>20</v>
      </c>
      <c r="K2" s="12">
        <f>16+1</f>
        <v>17</v>
      </c>
      <c r="L2" s="12">
        <v>8</v>
      </c>
      <c r="M2" s="13">
        <f t="shared" ref="M2:M59" si="2">SUM(I2:L2)</f>
        <v>61</v>
      </c>
      <c r="N2" s="14">
        <f t="shared" ref="N2:N59" si="3">H2+M2</f>
        <v>140.5</v>
      </c>
    </row>
    <row r="3" spans="1:26" ht="14.25" customHeight="1" x14ac:dyDescent="0.2">
      <c r="A3" s="15" t="s">
        <v>15</v>
      </c>
      <c r="B3" s="16">
        <f>27+0.5</f>
        <v>27.5</v>
      </c>
      <c r="C3" s="16">
        <v>6.5</v>
      </c>
      <c r="D3" s="17">
        <v>6</v>
      </c>
      <c r="E3" s="17">
        <v>7.5</v>
      </c>
      <c r="F3" s="17">
        <v>14</v>
      </c>
      <c r="G3" s="17">
        <f t="shared" si="0"/>
        <v>34</v>
      </c>
      <c r="H3" s="18">
        <f t="shared" si="1"/>
        <v>61.5</v>
      </c>
      <c r="I3" s="17">
        <v>17.5</v>
      </c>
      <c r="J3" s="17">
        <v>14</v>
      </c>
      <c r="K3" s="17">
        <f>20.5+1</f>
        <v>21.5</v>
      </c>
      <c r="L3" s="17">
        <v>19</v>
      </c>
      <c r="M3" s="18">
        <f t="shared" si="2"/>
        <v>72</v>
      </c>
      <c r="N3" s="19">
        <f t="shared" si="3"/>
        <v>133.5</v>
      </c>
    </row>
    <row r="4" spans="1:26" ht="14.25" customHeight="1" x14ac:dyDescent="0.2">
      <c r="A4" s="20" t="s">
        <v>16</v>
      </c>
      <c r="B4" s="21">
        <f>31+0.5</f>
        <v>31.5</v>
      </c>
      <c r="C4" s="21">
        <v>10.5</v>
      </c>
      <c r="D4" s="22">
        <v>10</v>
      </c>
      <c r="E4" s="22">
        <v>7</v>
      </c>
      <c r="F4" s="22">
        <v>22</v>
      </c>
      <c r="G4" s="22">
        <f t="shared" si="0"/>
        <v>49.5</v>
      </c>
      <c r="H4" s="23">
        <f t="shared" si="1"/>
        <v>81</v>
      </c>
      <c r="I4" s="22">
        <v>16</v>
      </c>
      <c r="J4" s="22">
        <v>16.5</v>
      </c>
      <c r="K4" s="22">
        <v>16.5</v>
      </c>
      <c r="L4" s="22">
        <v>3.25</v>
      </c>
      <c r="M4" s="23">
        <f t="shared" si="2"/>
        <v>52.25</v>
      </c>
      <c r="N4" s="24">
        <f t="shared" si="3"/>
        <v>133.25</v>
      </c>
    </row>
    <row r="5" spans="1:26" ht="14.25" customHeight="1" x14ac:dyDescent="0.2">
      <c r="A5" s="10" t="s">
        <v>17</v>
      </c>
      <c r="B5" s="11">
        <v>31</v>
      </c>
      <c r="C5" s="11">
        <v>11</v>
      </c>
      <c r="D5" s="12">
        <v>6</v>
      </c>
      <c r="E5" s="12">
        <v>1.5</v>
      </c>
      <c r="F5" s="12">
        <v>20</v>
      </c>
      <c r="G5" s="12">
        <f t="shared" si="0"/>
        <v>38.5</v>
      </c>
      <c r="H5" s="13">
        <f t="shared" si="1"/>
        <v>69.5</v>
      </c>
      <c r="I5" s="12">
        <v>19.5</v>
      </c>
      <c r="J5" s="12">
        <v>12.5</v>
      </c>
      <c r="K5" s="12">
        <v>18</v>
      </c>
      <c r="L5" s="12">
        <v>10.25</v>
      </c>
      <c r="M5" s="13">
        <f t="shared" si="2"/>
        <v>60.25</v>
      </c>
      <c r="N5" s="25">
        <f t="shared" si="3"/>
        <v>129.75</v>
      </c>
    </row>
    <row r="6" spans="1:26" ht="14.25" customHeight="1" x14ac:dyDescent="0.2">
      <c r="A6" s="15" t="s">
        <v>18</v>
      </c>
      <c r="B6" s="16">
        <v>28.5</v>
      </c>
      <c r="C6" s="16">
        <v>11.5</v>
      </c>
      <c r="D6" s="17">
        <v>1</v>
      </c>
      <c r="E6" s="17">
        <v>8.5</v>
      </c>
      <c r="F6" s="17">
        <v>13.5</v>
      </c>
      <c r="G6" s="17">
        <f t="shared" si="0"/>
        <v>34.5</v>
      </c>
      <c r="H6" s="18">
        <f t="shared" si="1"/>
        <v>63</v>
      </c>
      <c r="I6" s="17">
        <v>16.5</v>
      </c>
      <c r="J6" s="17">
        <v>17</v>
      </c>
      <c r="K6" s="17">
        <v>16</v>
      </c>
      <c r="L6" s="17">
        <v>16.75</v>
      </c>
      <c r="M6" s="18">
        <f t="shared" si="2"/>
        <v>66.25</v>
      </c>
      <c r="N6" s="26">
        <f t="shared" si="3"/>
        <v>129.25</v>
      </c>
    </row>
    <row r="7" spans="1:26" ht="14.25" customHeight="1" x14ac:dyDescent="0.2">
      <c r="A7" s="15" t="s">
        <v>19</v>
      </c>
      <c r="B7" s="16">
        <v>34.5</v>
      </c>
      <c r="C7" s="16">
        <v>9</v>
      </c>
      <c r="D7" s="17">
        <v>7</v>
      </c>
      <c r="E7" s="17">
        <v>4.5</v>
      </c>
      <c r="F7" s="17">
        <v>18</v>
      </c>
      <c r="G7" s="17">
        <f t="shared" si="0"/>
        <v>38.5</v>
      </c>
      <c r="H7" s="18">
        <f t="shared" si="1"/>
        <v>73</v>
      </c>
      <c r="I7" s="17">
        <v>17.5</v>
      </c>
      <c r="J7" s="17">
        <v>15.5</v>
      </c>
      <c r="K7" s="17">
        <v>19</v>
      </c>
      <c r="L7" s="17">
        <v>3.75</v>
      </c>
      <c r="M7" s="18">
        <f t="shared" si="2"/>
        <v>55.75</v>
      </c>
      <c r="N7" s="26">
        <f t="shared" si="3"/>
        <v>128.75</v>
      </c>
    </row>
    <row r="8" spans="1:26" ht="14.25" customHeight="1" x14ac:dyDescent="0.2">
      <c r="A8" s="20" t="s">
        <v>20</v>
      </c>
      <c r="B8" s="21">
        <f>32+1</f>
        <v>33</v>
      </c>
      <c r="C8" s="21">
        <v>4.5</v>
      </c>
      <c r="D8" s="22">
        <v>3</v>
      </c>
      <c r="E8" s="22">
        <v>5</v>
      </c>
      <c r="F8" s="22">
        <v>18.5</v>
      </c>
      <c r="G8" s="22">
        <f t="shared" si="0"/>
        <v>31</v>
      </c>
      <c r="H8" s="23">
        <f t="shared" si="1"/>
        <v>64</v>
      </c>
      <c r="I8" s="22">
        <v>18</v>
      </c>
      <c r="J8" s="22">
        <v>17</v>
      </c>
      <c r="K8" s="22">
        <v>16.5</v>
      </c>
      <c r="L8" s="22">
        <v>12.25</v>
      </c>
      <c r="M8" s="23">
        <f t="shared" si="2"/>
        <v>63.75</v>
      </c>
      <c r="N8" s="27">
        <f t="shared" si="3"/>
        <v>127.75</v>
      </c>
    </row>
    <row r="9" spans="1:26" ht="14.25" customHeight="1" x14ac:dyDescent="0.2">
      <c r="A9" s="10" t="s">
        <v>21</v>
      </c>
      <c r="B9" s="11">
        <v>32.5</v>
      </c>
      <c r="C9" s="11">
        <v>10.5</v>
      </c>
      <c r="D9" s="12">
        <v>11</v>
      </c>
      <c r="E9" s="12">
        <v>4</v>
      </c>
      <c r="F9" s="12">
        <v>14.5</v>
      </c>
      <c r="G9" s="12">
        <f t="shared" si="0"/>
        <v>40</v>
      </c>
      <c r="H9" s="13">
        <f t="shared" si="1"/>
        <v>72.5</v>
      </c>
      <c r="I9" s="12">
        <v>11.5</v>
      </c>
      <c r="J9" s="12">
        <v>13.5</v>
      </c>
      <c r="K9" s="12">
        <v>17</v>
      </c>
      <c r="L9" s="12">
        <v>11</v>
      </c>
      <c r="M9" s="13">
        <f t="shared" si="2"/>
        <v>53</v>
      </c>
      <c r="N9" s="28">
        <f t="shared" si="3"/>
        <v>125.5</v>
      </c>
    </row>
    <row r="10" spans="1:26" ht="14.25" customHeight="1" x14ac:dyDescent="0.2">
      <c r="A10" s="15" t="s">
        <v>22</v>
      </c>
      <c r="B10" s="16">
        <f>34.5+0.5</f>
        <v>35</v>
      </c>
      <c r="C10" s="16">
        <v>3.5</v>
      </c>
      <c r="D10" s="17">
        <v>7</v>
      </c>
      <c r="E10" s="17">
        <f>3+1</f>
        <v>4</v>
      </c>
      <c r="F10" s="17">
        <v>17.5</v>
      </c>
      <c r="G10" s="17">
        <f t="shared" si="0"/>
        <v>32</v>
      </c>
      <c r="H10" s="18">
        <f t="shared" si="1"/>
        <v>67</v>
      </c>
      <c r="I10" s="17">
        <v>18</v>
      </c>
      <c r="J10" s="17">
        <v>20</v>
      </c>
      <c r="K10" s="17">
        <v>13</v>
      </c>
      <c r="L10" s="17">
        <v>6.75</v>
      </c>
      <c r="M10" s="18">
        <f t="shared" si="2"/>
        <v>57.75</v>
      </c>
      <c r="N10" s="29">
        <f t="shared" si="3"/>
        <v>124.75</v>
      </c>
    </row>
    <row r="11" spans="1:26" ht="14.25" customHeight="1" x14ac:dyDescent="0.2">
      <c r="A11" s="15" t="s">
        <v>23</v>
      </c>
      <c r="B11" s="16">
        <v>29</v>
      </c>
      <c r="C11" s="16">
        <v>5.5</v>
      </c>
      <c r="D11" s="17">
        <v>4</v>
      </c>
      <c r="E11" s="17">
        <v>5</v>
      </c>
      <c r="F11" s="17">
        <f>16.5+1</f>
        <v>17.5</v>
      </c>
      <c r="G11" s="17">
        <f t="shared" si="0"/>
        <v>32</v>
      </c>
      <c r="H11" s="18">
        <f t="shared" si="1"/>
        <v>61</v>
      </c>
      <c r="I11" s="17">
        <v>17.5</v>
      </c>
      <c r="J11" s="17">
        <v>13</v>
      </c>
      <c r="K11" s="17">
        <v>20.5</v>
      </c>
      <c r="L11" s="17">
        <v>11.5</v>
      </c>
      <c r="M11" s="18">
        <f t="shared" si="2"/>
        <v>62.5</v>
      </c>
      <c r="N11" s="29">
        <f t="shared" si="3"/>
        <v>123.5</v>
      </c>
    </row>
    <row r="12" spans="1:26" ht="14.25" customHeight="1" x14ac:dyDescent="0.2">
      <c r="A12" s="15" t="s">
        <v>24</v>
      </c>
      <c r="B12" s="16">
        <f>28.5+0.5</f>
        <v>29</v>
      </c>
      <c r="C12" s="16">
        <v>4</v>
      </c>
      <c r="D12" s="17">
        <v>8</v>
      </c>
      <c r="E12" s="17">
        <v>7.5</v>
      </c>
      <c r="F12" s="17">
        <v>10</v>
      </c>
      <c r="G12" s="17">
        <f t="shared" si="0"/>
        <v>29.5</v>
      </c>
      <c r="H12" s="18">
        <f t="shared" si="1"/>
        <v>58.5</v>
      </c>
      <c r="I12" s="17">
        <v>16.5</v>
      </c>
      <c r="J12" s="17">
        <v>19.5</v>
      </c>
      <c r="K12" s="17">
        <v>17.5</v>
      </c>
      <c r="L12" s="17">
        <v>11</v>
      </c>
      <c r="M12" s="18">
        <f t="shared" si="2"/>
        <v>64.5</v>
      </c>
      <c r="N12" s="29">
        <f t="shared" si="3"/>
        <v>123</v>
      </c>
    </row>
    <row r="13" spans="1:26" ht="14.25" customHeight="1" x14ac:dyDescent="0.2">
      <c r="A13" s="15" t="s">
        <v>25</v>
      </c>
      <c r="B13" s="16">
        <f>28.5+1</f>
        <v>29.5</v>
      </c>
      <c r="C13" s="16">
        <v>6</v>
      </c>
      <c r="D13" s="17">
        <v>6</v>
      </c>
      <c r="E13" s="17">
        <v>7</v>
      </c>
      <c r="F13" s="17">
        <v>19.5</v>
      </c>
      <c r="G13" s="17">
        <f t="shared" si="0"/>
        <v>38.5</v>
      </c>
      <c r="H13" s="18">
        <f t="shared" si="1"/>
        <v>68</v>
      </c>
      <c r="I13" s="17">
        <v>14</v>
      </c>
      <c r="J13" s="17">
        <v>16.5</v>
      </c>
      <c r="K13" s="17">
        <v>14.5</v>
      </c>
      <c r="L13" s="17">
        <v>7.75</v>
      </c>
      <c r="M13" s="18">
        <f t="shared" si="2"/>
        <v>52.75</v>
      </c>
      <c r="N13" s="29">
        <f t="shared" si="3"/>
        <v>120.75</v>
      </c>
    </row>
    <row r="14" spans="1:26" ht="14.25" customHeight="1" x14ac:dyDescent="0.2">
      <c r="A14" s="20" t="s">
        <v>26</v>
      </c>
      <c r="B14" s="21">
        <f>32.5+0.5</f>
        <v>33</v>
      </c>
      <c r="C14" s="21">
        <v>2.5</v>
      </c>
      <c r="D14" s="22">
        <v>3</v>
      </c>
      <c r="E14" s="22">
        <v>2.5</v>
      </c>
      <c r="F14" s="22">
        <v>19</v>
      </c>
      <c r="G14" s="22">
        <f t="shared" si="0"/>
        <v>27</v>
      </c>
      <c r="H14" s="23">
        <f t="shared" si="1"/>
        <v>60</v>
      </c>
      <c r="I14" s="22">
        <v>17</v>
      </c>
      <c r="J14" s="22">
        <v>11.5</v>
      </c>
      <c r="K14" s="22">
        <v>19.5</v>
      </c>
      <c r="L14" s="22">
        <v>12</v>
      </c>
      <c r="M14" s="23">
        <f t="shared" si="2"/>
        <v>60</v>
      </c>
      <c r="N14" s="30">
        <f t="shared" si="3"/>
        <v>120</v>
      </c>
    </row>
    <row r="15" spans="1:26" ht="14.25" customHeight="1" x14ac:dyDescent="0.2">
      <c r="A15" s="10" t="s">
        <v>27</v>
      </c>
      <c r="B15" s="11">
        <f>28+0.5</f>
        <v>28.5</v>
      </c>
      <c r="C15" s="11">
        <v>7</v>
      </c>
      <c r="D15" s="12">
        <v>6.5</v>
      </c>
      <c r="E15" s="12">
        <v>3.5</v>
      </c>
      <c r="F15" s="12">
        <v>14.5</v>
      </c>
      <c r="G15" s="12">
        <f t="shared" si="0"/>
        <v>31.5</v>
      </c>
      <c r="H15" s="13">
        <f t="shared" si="1"/>
        <v>60</v>
      </c>
      <c r="I15" s="12">
        <v>16</v>
      </c>
      <c r="J15" s="12">
        <v>18</v>
      </c>
      <c r="K15" s="12">
        <v>19</v>
      </c>
      <c r="L15" s="12">
        <v>6.25</v>
      </c>
      <c r="M15" s="13">
        <f t="shared" si="2"/>
        <v>59.25</v>
      </c>
      <c r="N15" s="31">
        <f t="shared" si="3"/>
        <v>119.25</v>
      </c>
    </row>
    <row r="16" spans="1:26" ht="14.25" customHeight="1" x14ac:dyDescent="0.2">
      <c r="A16" s="15" t="s">
        <v>28</v>
      </c>
      <c r="B16" s="16">
        <v>28</v>
      </c>
      <c r="C16" s="16">
        <v>8.5</v>
      </c>
      <c r="D16" s="17">
        <v>2.5</v>
      </c>
      <c r="E16" s="17">
        <v>6</v>
      </c>
      <c r="F16" s="17">
        <v>17.5</v>
      </c>
      <c r="G16" s="17">
        <f t="shared" si="0"/>
        <v>34.5</v>
      </c>
      <c r="H16" s="18">
        <f t="shared" si="1"/>
        <v>62.5</v>
      </c>
      <c r="I16" s="17">
        <v>14</v>
      </c>
      <c r="J16" s="17">
        <v>11</v>
      </c>
      <c r="K16" s="17">
        <v>19</v>
      </c>
      <c r="L16" s="17">
        <v>8.75</v>
      </c>
      <c r="M16" s="18">
        <f t="shared" si="2"/>
        <v>52.75</v>
      </c>
      <c r="N16" s="32">
        <f t="shared" si="3"/>
        <v>115.25</v>
      </c>
    </row>
    <row r="17" spans="1:14" ht="14.25" customHeight="1" x14ac:dyDescent="0.2">
      <c r="A17" s="15" t="s">
        <v>29</v>
      </c>
      <c r="B17" s="16">
        <f>27.5+1</f>
        <v>28.5</v>
      </c>
      <c r="C17" s="16">
        <v>6.5</v>
      </c>
      <c r="D17" s="17">
        <v>7.5</v>
      </c>
      <c r="E17" s="17">
        <v>3</v>
      </c>
      <c r="F17" s="17">
        <v>14</v>
      </c>
      <c r="G17" s="17">
        <f t="shared" si="0"/>
        <v>31</v>
      </c>
      <c r="H17" s="18">
        <f t="shared" si="1"/>
        <v>59.5</v>
      </c>
      <c r="I17" s="17">
        <v>20</v>
      </c>
      <c r="J17" s="17">
        <v>11</v>
      </c>
      <c r="K17" s="17">
        <v>18</v>
      </c>
      <c r="L17" s="17">
        <v>5.75</v>
      </c>
      <c r="M17" s="18">
        <f t="shared" si="2"/>
        <v>54.75</v>
      </c>
      <c r="N17" s="32">
        <f t="shared" si="3"/>
        <v>114.25</v>
      </c>
    </row>
    <row r="18" spans="1:14" ht="14.25" customHeight="1" x14ac:dyDescent="0.2">
      <c r="A18" s="15" t="s">
        <v>30</v>
      </c>
      <c r="B18" s="16">
        <f>24+1</f>
        <v>25</v>
      </c>
      <c r="C18" s="16">
        <v>6</v>
      </c>
      <c r="D18" s="17">
        <v>6</v>
      </c>
      <c r="E18" s="17">
        <v>3.5</v>
      </c>
      <c r="F18" s="17">
        <v>20.5</v>
      </c>
      <c r="G18" s="17">
        <f t="shared" si="0"/>
        <v>36</v>
      </c>
      <c r="H18" s="18">
        <f t="shared" si="1"/>
        <v>61</v>
      </c>
      <c r="I18" s="17">
        <v>9</v>
      </c>
      <c r="J18" s="17">
        <v>10.5</v>
      </c>
      <c r="K18" s="17">
        <v>15.5</v>
      </c>
      <c r="L18" s="17">
        <v>17.25</v>
      </c>
      <c r="M18" s="18">
        <f t="shared" si="2"/>
        <v>52.25</v>
      </c>
      <c r="N18" s="32">
        <f t="shared" si="3"/>
        <v>113.25</v>
      </c>
    </row>
    <row r="19" spans="1:14" ht="14.25" customHeight="1" x14ac:dyDescent="0.2">
      <c r="A19" s="20" t="s">
        <v>31</v>
      </c>
      <c r="B19" s="21">
        <f>25+0.5</f>
        <v>25.5</v>
      </c>
      <c r="C19" s="21">
        <v>10.5</v>
      </c>
      <c r="D19" s="22">
        <v>4</v>
      </c>
      <c r="E19" s="22">
        <v>6</v>
      </c>
      <c r="F19" s="22">
        <v>9.5</v>
      </c>
      <c r="G19" s="22">
        <f t="shared" si="0"/>
        <v>30</v>
      </c>
      <c r="H19" s="23">
        <f t="shared" si="1"/>
        <v>55.5</v>
      </c>
      <c r="I19" s="22">
        <v>16</v>
      </c>
      <c r="J19" s="22">
        <v>16</v>
      </c>
      <c r="K19" s="22">
        <v>16.5</v>
      </c>
      <c r="L19" s="22">
        <v>8</v>
      </c>
      <c r="M19" s="23">
        <f t="shared" si="2"/>
        <v>56.5</v>
      </c>
      <c r="N19" s="33">
        <f t="shared" si="3"/>
        <v>112</v>
      </c>
    </row>
    <row r="20" spans="1:14" ht="14.25" customHeight="1" x14ac:dyDescent="0.2">
      <c r="A20" s="34" t="s">
        <v>32</v>
      </c>
      <c r="B20" s="35">
        <v>30.5</v>
      </c>
      <c r="C20" s="35">
        <v>7</v>
      </c>
      <c r="D20" s="36">
        <v>2</v>
      </c>
      <c r="E20" s="36">
        <v>4.5</v>
      </c>
      <c r="F20" s="36">
        <v>16</v>
      </c>
      <c r="G20" s="36">
        <f t="shared" si="0"/>
        <v>29.5</v>
      </c>
      <c r="H20" s="18">
        <f t="shared" si="1"/>
        <v>60</v>
      </c>
      <c r="I20" s="36">
        <v>12</v>
      </c>
      <c r="J20" s="36">
        <v>11</v>
      </c>
      <c r="K20" s="36">
        <v>13.5</v>
      </c>
      <c r="L20" s="36">
        <v>10</v>
      </c>
      <c r="M20" s="18">
        <f t="shared" si="2"/>
        <v>46.5</v>
      </c>
      <c r="N20" s="37">
        <f t="shared" si="3"/>
        <v>106.5</v>
      </c>
    </row>
    <row r="21" spans="1:14" ht="14.25" customHeight="1" x14ac:dyDescent="0.2">
      <c r="A21" s="38" t="s">
        <v>33</v>
      </c>
      <c r="B21" s="17">
        <f>27.5+1</f>
        <v>28.5</v>
      </c>
      <c r="C21" s="17">
        <v>5.5</v>
      </c>
      <c r="D21" s="17">
        <v>3</v>
      </c>
      <c r="E21" s="17">
        <v>4</v>
      </c>
      <c r="F21" s="17">
        <v>13</v>
      </c>
      <c r="G21" s="17">
        <f t="shared" si="0"/>
        <v>25.5</v>
      </c>
      <c r="H21" s="18">
        <f t="shared" si="1"/>
        <v>54</v>
      </c>
      <c r="I21" s="17">
        <v>17</v>
      </c>
      <c r="J21" s="17">
        <v>11.5</v>
      </c>
      <c r="K21" s="17">
        <v>15.5</v>
      </c>
      <c r="L21" s="17">
        <v>8.25</v>
      </c>
      <c r="M21" s="18">
        <f t="shared" si="2"/>
        <v>52.25</v>
      </c>
      <c r="N21" s="37">
        <f t="shared" si="3"/>
        <v>106.25</v>
      </c>
    </row>
    <row r="22" spans="1:14" ht="14.25" customHeight="1" x14ac:dyDescent="0.2">
      <c r="A22" s="38" t="s">
        <v>34</v>
      </c>
      <c r="B22" s="17">
        <f>26+0.5</f>
        <v>26.5</v>
      </c>
      <c r="C22" s="17">
        <v>2.5</v>
      </c>
      <c r="D22" s="17">
        <v>5</v>
      </c>
      <c r="E22" s="17">
        <v>5.5</v>
      </c>
      <c r="F22" s="17">
        <v>18</v>
      </c>
      <c r="G22" s="17">
        <f t="shared" si="0"/>
        <v>31</v>
      </c>
      <c r="H22" s="18">
        <f t="shared" si="1"/>
        <v>57.5</v>
      </c>
      <c r="I22" s="17">
        <v>16.5</v>
      </c>
      <c r="J22" s="17">
        <v>8.5</v>
      </c>
      <c r="K22" s="17">
        <v>15</v>
      </c>
      <c r="L22" s="17">
        <v>8.75</v>
      </c>
      <c r="M22" s="18">
        <f t="shared" si="2"/>
        <v>48.75</v>
      </c>
      <c r="N22" s="37">
        <f t="shared" si="3"/>
        <v>106.25</v>
      </c>
    </row>
    <row r="23" spans="1:14" ht="14.25" customHeight="1" x14ac:dyDescent="0.2">
      <c r="A23" s="38" t="s">
        <v>35</v>
      </c>
      <c r="B23" s="17">
        <v>23</v>
      </c>
      <c r="C23" s="17">
        <v>5.5</v>
      </c>
      <c r="D23" s="17">
        <v>2</v>
      </c>
      <c r="E23" s="17">
        <v>4</v>
      </c>
      <c r="F23" s="17">
        <v>17.5</v>
      </c>
      <c r="G23" s="17">
        <f t="shared" si="0"/>
        <v>29</v>
      </c>
      <c r="H23" s="18">
        <f t="shared" si="1"/>
        <v>52</v>
      </c>
      <c r="I23" s="17">
        <v>17</v>
      </c>
      <c r="J23" s="17">
        <v>12.5</v>
      </c>
      <c r="K23" s="17">
        <v>14</v>
      </c>
      <c r="L23" s="17">
        <v>10</v>
      </c>
      <c r="M23" s="18">
        <f t="shared" si="2"/>
        <v>53.5</v>
      </c>
      <c r="N23" s="37">
        <f t="shared" si="3"/>
        <v>105.5</v>
      </c>
    </row>
    <row r="24" spans="1:14" ht="14.25" customHeight="1" x14ac:dyDescent="0.2">
      <c r="A24" s="38" t="s">
        <v>36</v>
      </c>
      <c r="B24" s="17">
        <f>22.5+0.5</f>
        <v>23</v>
      </c>
      <c r="C24" s="17">
        <v>6</v>
      </c>
      <c r="D24" s="17">
        <v>6</v>
      </c>
      <c r="E24" s="17">
        <v>6</v>
      </c>
      <c r="F24" s="17">
        <v>13</v>
      </c>
      <c r="G24" s="17">
        <f t="shared" si="0"/>
        <v>31</v>
      </c>
      <c r="H24" s="18">
        <f t="shared" si="1"/>
        <v>54</v>
      </c>
      <c r="I24" s="17">
        <v>8.5</v>
      </c>
      <c r="J24" s="17">
        <v>18</v>
      </c>
      <c r="K24" s="17">
        <v>10.5</v>
      </c>
      <c r="L24" s="17">
        <v>14.5</v>
      </c>
      <c r="M24" s="18">
        <f t="shared" si="2"/>
        <v>51.5</v>
      </c>
      <c r="N24" s="37">
        <f t="shared" si="3"/>
        <v>105.5</v>
      </c>
    </row>
    <row r="25" spans="1:14" ht="14.25" customHeight="1" x14ac:dyDescent="0.2">
      <c r="A25" s="38" t="s">
        <v>37</v>
      </c>
      <c r="B25" s="17">
        <f>27+0.5</f>
        <v>27.5</v>
      </c>
      <c r="C25" s="17">
        <v>4.5</v>
      </c>
      <c r="D25" s="17">
        <v>5</v>
      </c>
      <c r="E25" s="17">
        <v>5</v>
      </c>
      <c r="F25" s="17">
        <v>14</v>
      </c>
      <c r="G25" s="17">
        <f t="shared" si="0"/>
        <v>28.5</v>
      </c>
      <c r="H25" s="18">
        <f t="shared" si="1"/>
        <v>56</v>
      </c>
      <c r="I25" s="17">
        <v>12.5</v>
      </c>
      <c r="J25" s="17">
        <v>15</v>
      </c>
      <c r="K25" s="17">
        <v>15.5</v>
      </c>
      <c r="L25" s="17">
        <v>6.25</v>
      </c>
      <c r="M25" s="18">
        <f t="shared" si="2"/>
        <v>49.25</v>
      </c>
      <c r="N25" s="37">
        <f t="shared" si="3"/>
        <v>105.25</v>
      </c>
    </row>
    <row r="26" spans="1:14" ht="14.25" customHeight="1" x14ac:dyDescent="0.2">
      <c r="A26" s="38" t="s">
        <v>38</v>
      </c>
      <c r="B26" s="17">
        <f>25+0.5</f>
        <v>25.5</v>
      </c>
      <c r="C26" s="17">
        <v>8</v>
      </c>
      <c r="D26" s="17">
        <v>5</v>
      </c>
      <c r="E26" s="17">
        <v>6</v>
      </c>
      <c r="F26" s="17">
        <v>9.5</v>
      </c>
      <c r="G26" s="17">
        <f t="shared" si="0"/>
        <v>28.5</v>
      </c>
      <c r="H26" s="18">
        <f t="shared" si="1"/>
        <v>54</v>
      </c>
      <c r="I26" s="17">
        <v>19.5</v>
      </c>
      <c r="J26" s="17">
        <v>10.5</v>
      </c>
      <c r="K26" s="17">
        <v>13</v>
      </c>
      <c r="L26" s="17">
        <v>8</v>
      </c>
      <c r="M26" s="18">
        <f t="shared" si="2"/>
        <v>51</v>
      </c>
      <c r="N26" s="37">
        <f t="shared" si="3"/>
        <v>105</v>
      </c>
    </row>
    <row r="27" spans="1:14" ht="14.25" customHeight="1" x14ac:dyDescent="0.2">
      <c r="A27" s="38" t="s">
        <v>39</v>
      </c>
      <c r="B27" s="17">
        <f>21+0.5</f>
        <v>21.5</v>
      </c>
      <c r="C27" s="17">
        <v>6</v>
      </c>
      <c r="D27" s="17">
        <v>3</v>
      </c>
      <c r="E27" s="17">
        <v>4.5</v>
      </c>
      <c r="F27" s="17">
        <v>13</v>
      </c>
      <c r="G27" s="17">
        <f t="shared" si="0"/>
        <v>26.5</v>
      </c>
      <c r="H27" s="18">
        <f t="shared" si="1"/>
        <v>48</v>
      </c>
      <c r="I27" s="17">
        <v>17</v>
      </c>
      <c r="J27" s="17">
        <v>16</v>
      </c>
      <c r="K27" s="17">
        <v>13.5</v>
      </c>
      <c r="L27" s="17">
        <v>8.75</v>
      </c>
      <c r="M27" s="18">
        <f t="shared" si="2"/>
        <v>55.25</v>
      </c>
      <c r="N27" s="37">
        <f t="shared" si="3"/>
        <v>103.25</v>
      </c>
    </row>
    <row r="28" spans="1:14" ht="14.25" customHeight="1" x14ac:dyDescent="0.2">
      <c r="A28" s="38" t="s">
        <v>40</v>
      </c>
      <c r="B28" s="17">
        <v>23.5</v>
      </c>
      <c r="C28" s="17">
        <v>7</v>
      </c>
      <c r="D28" s="17">
        <v>4</v>
      </c>
      <c r="E28" s="17">
        <v>4.5</v>
      </c>
      <c r="F28" s="17">
        <v>12.5</v>
      </c>
      <c r="G28" s="17">
        <f t="shared" si="0"/>
        <v>28</v>
      </c>
      <c r="H28" s="18">
        <f t="shared" si="1"/>
        <v>51.5</v>
      </c>
      <c r="I28" s="17">
        <v>14</v>
      </c>
      <c r="J28" s="17">
        <v>12.5</v>
      </c>
      <c r="K28" s="17">
        <v>16</v>
      </c>
      <c r="L28" s="17">
        <v>8.75</v>
      </c>
      <c r="M28" s="18">
        <f t="shared" si="2"/>
        <v>51.25</v>
      </c>
      <c r="N28" s="37">
        <f t="shared" si="3"/>
        <v>102.75</v>
      </c>
    </row>
    <row r="29" spans="1:14" ht="14.25" customHeight="1" x14ac:dyDescent="0.2">
      <c r="A29" s="38" t="s">
        <v>41</v>
      </c>
      <c r="B29" s="17">
        <f>23.5+0.5</f>
        <v>24</v>
      </c>
      <c r="C29" s="17">
        <v>8</v>
      </c>
      <c r="D29" s="17">
        <v>5</v>
      </c>
      <c r="E29" s="17">
        <v>2.5</v>
      </c>
      <c r="F29" s="17">
        <v>19.5</v>
      </c>
      <c r="G29" s="17">
        <f t="shared" si="0"/>
        <v>35</v>
      </c>
      <c r="H29" s="18">
        <f t="shared" si="1"/>
        <v>59</v>
      </c>
      <c r="I29" s="17">
        <v>12.5</v>
      </c>
      <c r="J29" s="17">
        <v>9</v>
      </c>
      <c r="K29" s="17">
        <v>10.5</v>
      </c>
      <c r="L29" s="17">
        <v>11.25</v>
      </c>
      <c r="M29" s="18">
        <f t="shared" si="2"/>
        <v>43.25</v>
      </c>
      <c r="N29" s="37">
        <f t="shared" si="3"/>
        <v>102.25</v>
      </c>
    </row>
    <row r="30" spans="1:14" ht="14.25" customHeight="1" x14ac:dyDescent="0.2">
      <c r="A30" s="38" t="s">
        <v>42</v>
      </c>
      <c r="B30" s="17">
        <v>29</v>
      </c>
      <c r="C30" s="17">
        <v>11.5</v>
      </c>
      <c r="D30" s="17">
        <v>3</v>
      </c>
      <c r="E30" s="17">
        <v>4.5</v>
      </c>
      <c r="F30" s="17">
        <v>2.5</v>
      </c>
      <c r="G30" s="17">
        <f t="shared" si="0"/>
        <v>21.5</v>
      </c>
      <c r="H30" s="18">
        <f t="shared" si="1"/>
        <v>50.5</v>
      </c>
      <c r="I30" s="17">
        <v>15</v>
      </c>
      <c r="J30" s="17">
        <v>14</v>
      </c>
      <c r="K30" s="17">
        <v>16.5</v>
      </c>
      <c r="L30" s="17">
        <v>6</v>
      </c>
      <c r="M30" s="18">
        <f t="shared" si="2"/>
        <v>51.5</v>
      </c>
      <c r="N30" s="37">
        <f t="shared" si="3"/>
        <v>102</v>
      </c>
    </row>
    <row r="31" spans="1:14" ht="14.25" customHeight="1" x14ac:dyDescent="0.2">
      <c r="A31" s="38" t="s">
        <v>43</v>
      </c>
      <c r="B31" s="17">
        <f>25.5+0.5</f>
        <v>26</v>
      </c>
      <c r="C31" s="17">
        <v>5.5</v>
      </c>
      <c r="D31" s="17">
        <v>5</v>
      </c>
      <c r="E31" s="17">
        <v>2.5</v>
      </c>
      <c r="F31" s="17">
        <v>19.5</v>
      </c>
      <c r="G31" s="17">
        <f t="shared" si="0"/>
        <v>32.5</v>
      </c>
      <c r="H31" s="18">
        <f t="shared" si="1"/>
        <v>58.5</v>
      </c>
      <c r="I31" s="17">
        <v>11.5</v>
      </c>
      <c r="J31" s="17">
        <v>15</v>
      </c>
      <c r="K31" s="17">
        <v>12.5</v>
      </c>
      <c r="L31" s="17">
        <v>4.25</v>
      </c>
      <c r="M31" s="18">
        <f t="shared" si="2"/>
        <v>43.25</v>
      </c>
      <c r="N31" s="37">
        <f t="shared" si="3"/>
        <v>101.75</v>
      </c>
    </row>
    <row r="32" spans="1:14" ht="14.25" customHeight="1" x14ac:dyDescent="0.2">
      <c r="A32" s="38" t="s">
        <v>44</v>
      </c>
      <c r="B32" s="17">
        <v>27</v>
      </c>
      <c r="C32" s="17">
        <v>7</v>
      </c>
      <c r="D32" s="17">
        <v>8</v>
      </c>
      <c r="E32" s="17">
        <v>1.5</v>
      </c>
      <c r="F32" s="17">
        <v>2.5</v>
      </c>
      <c r="G32" s="17">
        <f t="shared" si="0"/>
        <v>19</v>
      </c>
      <c r="H32" s="18">
        <f t="shared" si="1"/>
        <v>46</v>
      </c>
      <c r="I32" s="17">
        <v>19</v>
      </c>
      <c r="J32" s="17">
        <v>10.5</v>
      </c>
      <c r="K32" s="17">
        <v>13</v>
      </c>
      <c r="L32" s="17">
        <v>12.25</v>
      </c>
      <c r="M32" s="18">
        <f t="shared" si="2"/>
        <v>54.75</v>
      </c>
      <c r="N32" s="37">
        <f t="shared" si="3"/>
        <v>100.75</v>
      </c>
    </row>
    <row r="33" spans="1:14" ht="14.25" customHeight="1" x14ac:dyDescent="0.2">
      <c r="A33" s="38" t="s">
        <v>45</v>
      </c>
      <c r="B33" s="17">
        <f>27.5+1</f>
        <v>28.5</v>
      </c>
      <c r="C33" s="17">
        <v>5.5</v>
      </c>
      <c r="D33" s="17">
        <v>6</v>
      </c>
      <c r="E33" s="17">
        <v>3</v>
      </c>
      <c r="F33" s="17">
        <v>9.5</v>
      </c>
      <c r="G33" s="17">
        <f t="shared" si="0"/>
        <v>24</v>
      </c>
      <c r="H33" s="18">
        <f t="shared" si="1"/>
        <v>52.5</v>
      </c>
      <c r="I33" s="17">
        <v>19</v>
      </c>
      <c r="J33" s="17">
        <v>12</v>
      </c>
      <c r="K33" s="17">
        <v>9</v>
      </c>
      <c r="L33" s="17">
        <v>7.75</v>
      </c>
      <c r="M33" s="18">
        <f t="shared" si="2"/>
        <v>47.75</v>
      </c>
      <c r="N33" s="37">
        <f t="shared" si="3"/>
        <v>100.25</v>
      </c>
    </row>
    <row r="34" spans="1:14" ht="14.25" customHeight="1" x14ac:dyDescent="0.2">
      <c r="A34" s="38" t="s">
        <v>46</v>
      </c>
      <c r="B34" s="17">
        <f>23+0.5</f>
        <v>23.5</v>
      </c>
      <c r="C34" s="17">
        <v>3</v>
      </c>
      <c r="D34" s="17">
        <v>4</v>
      </c>
      <c r="E34" s="17">
        <v>2.5</v>
      </c>
      <c r="F34" s="17">
        <v>10.5</v>
      </c>
      <c r="G34" s="17">
        <f t="shared" si="0"/>
        <v>20</v>
      </c>
      <c r="H34" s="18">
        <f t="shared" si="1"/>
        <v>43.5</v>
      </c>
      <c r="I34" s="17">
        <v>17</v>
      </c>
      <c r="J34" s="17">
        <v>14</v>
      </c>
      <c r="K34" s="17">
        <v>14.5</v>
      </c>
      <c r="L34" s="17">
        <v>10.75</v>
      </c>
      <c r="M34" s="18">
        <f t="shared" si="2"/>
        <v>56.25</v>
      </c>
      <c r="N34" s="37">
        <f t="shared" si="3"/>
        <v>99.75</v>
      </c>
    </row>
    <row r="35" spans="1:14" ht="14.25" customHeight="1" x14ac:dyDescent="0.2">
      <c r="A35" s="38" t="s">
        <v>47</v>
      </c>
      <c r="B35" s="17">
        <f>21.5+1</f>
        <v>22.5</v>
      </c>
      <c r="C35" s="17">
        <v>5</v>
      </c>
      <c r="D35" s="17">
        <v>2</v>
      </c>
      <c r="E35" s="17">
        <v>3.5</v>
      </c>
      <c r="F35" s="17">
        <v>14.5</v>
      </c>
      <c r="G35" s="17">
        <f t="shared" si="0"/>
        <v>25</v>
      </c>
      <c r="H35" s="18">
        <f t="shared" si="1"/>
        <v>47.5</v>
      </c>
      <c r="I35" s="17">
        <v>9</v>
      </c>
      <c r="J35" s="17">
        <v>14</v>
      </c>
      <c r="K35" s="17">
        <v>17.5</v>
      </c>
      <c r="L35" s="17">
        <v>11.75</v>
      </c>
      <c r="M35" s="18">
        <f t="shared" si="2"/>
        <v>52.25</v>
      </c>
      <c r="N35" s="37">
        <f t="shared" si="3"/>
        <v>99.75</v>
      </c>
    </row>
    <row r="36" spans="1:14" ht="14.25" customHeight="1" x14ac:dyDescent="0.2">
      <c r="A36" s="38" t="s">
        <v>48</v>
      </c>
      <c r="B36" s="17">
        <f>24.5+0.5</f>
        <v>25</v>
      </c>
      <c r="C36" s="17">
        <v>2.5</v>
      </c>
      <c r="D36" s="17">
        <f>6.5+0.5</f>
        <v>7</v>
      </c>
      <c r="E36" s="17">
        <v>0.5</v>
      </c>
      <c r="F36" s="17">
        <v>17</v>
      </c>
      <c r="G36" s="17">
        <f t="shared" si="0"/>
        <v>27</v>
      </c>
      <c r="H36" s="18">
        <f t="shared" si="1"/>
        <v>52</v>
      </c>
      <c r="I36" s="17">
        <v>11</v>
      </c>
      <c r="J36" s="17">
        <v>10.5</v>
      </c>
      <c r="K36" s="17">
        <v>14</v>
      </c>
      <c r="L36" s="17">
        <v>11.75</v>
      </c>
      <c r="M36" s="18">
        <f t="shared" si="2"/>
        <v>47.25</v>
      </c>
      <c r="N36" s="37">
        <f t="shared" si="3"/>
        <v>99.25</v>
      </c>
    </row>
    <row r="37" spans="1:14" ht="14.25" customHeight="1" x14ac:dyDescent="0.2">
      <c r="A37" s="38" t="s">
        <v>49</v>
      </c>
      <c r="B37" s="17">
        <f>27.5+0.5</f>
        <v>28</v>
      </c>
      <c r="C37" s="17">
        <v>8</v>
      </c>
      <c r="D37" s="17">
        <v>7</v>
      </c>
      <c r="E37" s="17">
        <v>1.5</v>
      </c>
      <c r="F37" s="17">
        <v>16</v>
      </c>
      <c r="G37" s="17">
        <f t="shared" si="0"/>
        <v>32.5</v>
      </c>
      <c r="H37" s="18">
        <f t="shared" si="1"/>
        <v>60.5</v>
      </c>
      <c r="I37" s="17">
        <v>9</v>
      </c>
      <c r="J37" s="17">
        <v>8.5</v>
      </c>
      <c r="K37" s="17">
        <v>14.5</v>
      </c>
      <c r="L37" s="17">
        <v>5.25</v>
      </c>
      <c r="M37" s="18">
        <f t="shared" si="2"/>
        <v>37.25</v>
      </c>
      <c r="N37" s="37">
        <f t="shared" si="3"/>
        <v>97.75</v>
      </c>
    </row>
    <row r="38" spans="1:14" ht="14.25" customHeight="1" x14ac:dyDescent="0.2">
      <c r="A38" s="38" t="s">
        <v>50</v>
      </c>
      <c r="B38" s="17">
        <f>24.5+1</f>
        <v>25.5</v>
      </c>
      <c r="C38" s="17">
        <v>4.5</v>
      </c>
      <c r="D38" s="17">
        <v>3</v>
      </c>
      <c r="E38" s="17">
        <v>2.5</v>
      </c>
      <c r="F38" s="17">
        <v>10.5</v>
      </c>
      <c r="G38" s="17">
        <f t="shared" si="0"/>
        <v>20.5</v>
      </c>
      <c r="H38" s="18">
        <f t="shared" si="1"/>
        <v>46</v>
      </c>
      <c r="I38" s="17">
        <v>15</v>
      </c>
      <c r="J38" s="17">
        <v>11</v>
      </c>
      <c r="K38" s="17">
        <v>17</v>
      </c>
      <c r="L38" s="17">
        <v>7.5</v>
      </c>
      <c r="M38" s="18">
        <f t="shared" si="2"/>
        <v>50.5</v>
      </c>
      <c r="N38" s="37">
        <f t="shared" si="3"/>
        <v>96.5</v>
      </c>
    </row>
    <row r="39" spans="1:14" ht="14.25" customHeight="1" x14ac:dyDescent="0.2">
      <c r="A39" s="38" t="s">
        <v>51</v>
      </c>
      <c r="B39" s="17">
        <f>22.5+0.5</f>
        <v>23</v>
      </c>
      <c r="C39" s="17">
        <v>5</v>
      </c>
      <c r="D39" s="17">
        <v>6</v>
      </c>
      <c r="E39" s="17">
        <v>5</v>
      </c>
      <c r="F39" s="17">
        <v>13.5</v>
      </c>
      <c r="G39" s="17">
        <f t="shared" si="0"/>
        <v>29.5</v>
      </c>
      <c r="H39" s="18">
        <f t="shared" si="1"/>
        <v>52.5</v>
      </c>
      <c r="I39" s="17">
        <v>7.5</v>
      </c>
      <c r="J39" s="17">
        <v>14.5</v>
      </c>
      <c r="K39" s="17">
        <v>17</v>
      </c>
      <c r="L39" s="17">
        <v>3.75</v>
      </c>
      <c r="M39" s="18">
        <f t="shared" si="2"/>
        <v>42.75</v>
      </c>
      <c r="N39" s="37">
        <f t="shared" si="3"/>
        <v>95.25</v>
      </c>
    </row>
    <row r="40" spans="1:14" ht="14.25" customHeight="1" x14ac:dyDescent="0.2">
      <c r="A40" s="38" t="s">
        <v>52</v>
      </c>
      <c r="B40" s="17">
        <f>17.5+1</f>
        <v>18.5</v>
      </c>
      <c r="C40" s="17">
        <v>3</v>
      </c>
      <c r="D40" s="17">
        <v>3</v>
      </c>
      <c r="E40" s="17">
        <v>0</v>
      </c>
      <c r="F40" s="17">
        <v>20.5</v>
      </c>
      <c r="G40" s="17">
        <f t="shared" si="0"/>
        <v>26.5</v>
      </c>
      <c r="H40" s="18">
        <f t="shared" si="1"/>
        <v>45</v>
      </c>
      <c r="I40" s="17">
        <v>16.5</v>
      </c>
      <c r="J40" s="17">
        <v>8.5</v>
      </c>
      <c r="K40" s="17">
        <v>13.5</v>
      </c>
      <c r="L40" s="17">
        <v>9</v>
      </c>
      <c r="M40" s="18">
        <f t="shared" si="2"/>
        <v>47.5</v>
      </c>
      <c r="N40" s="37">
        <f t="shared" si="3"/>
        <v>92.5</v>
      </c>
    </row>
    <row r="41" spans="1:14" ht="14.25" customHeight="1" x14ac:dyDescent="0.2">
      <c r="A41" s="38" t="s">
        <v>53</v>
      </c>
      <c r="B41" s="17">
        <f>25+1</f>
        <v>26</v>
      </c>
      <c r="C41" s="17">
        <v>4.5</v>
      </c>
      <c r="D41" s="17">
        <v>4</v>
      </c>
      <c r="E41" s="17">
        <v>2.5</v>
      </c>
      <c r="F41" s="17">
        <v>6</v>
      </c>
      <c r="G41" s="17">
        <f t="shared" si="0"/>
        <v>17</v>
      </c>
      <c r="H41" s="18">
        <f t="shared" si="1"/>
        <v>43</v>
      </c>
      <c r="I41" s="17">
        <v>10.5</v>
      </c>
      <c r="J41" s="17">
        <v>17</v>
      </c>
      <c r="K41" s="17">
        <v>14</v>
      </c>
      <c r="L41" s="17">
        <v>7.25</v>
      </c>
      <c r="M41" s="18">
        <f t="shared" si="2"/>
        <v>48.75</v>
      </c>
      <c r="N41" s="37">
        <f t="shared" si="3"/>
        <v>91.75</v>
      </c>
    </row>
    <row r="42" spans="1:14" ht="14.25" customHeight="1" x14ac:dyDescent="0.2">
      <c r="A42" s="38" t="s">
        <v>54</v>
      </c>
      <c r="B42" s="17">
        <f>21.5+0.5</f>
        <v>22</v>
      </c>
      <c r="C42" s="17">
        <v>8</v>
      </c>
      <c r="D42" s="17">
        <v>4</v>
      </c>
      <c r="E42" s="17">
        <v>2.5</v>
      </c>
      <c r="F42" s="17">
        <v>13.5</v>
      </c>
      <c r="G42" s="17">
        <f t="shared" si="0"/>
        <v>28</v>
      </c>
      <c r="H42" s="18">
        <f t="shared" si="1"/>
        <v>50</v>
      </c>
      <c r="I42" s="17">
        <v>11.5</v>
      </c>
      <c r="J42" s="17">
        <v>14</v>
      </c>
      <c r="K42" s="17">
        <v>7.5</v>
      </c>
      <c r="L42" s="17">
        <v>6.75</v>
      </c>
      <c r="M42" s="18">
        <f t="shared" si="2"/>
        <v>39.75</v>
      </c>
      <c r="N42" s="37">
        <f t="shared" si="3"/>
        <v>89.75</v>
      </c>
    </row>
    <row r="43" spans="1:14" ht="14.25" customHeight="1" x14ac:dyDescent="0.2">
      <c r="A43" s="38" t="s">
        <v>55</v>
      </c>
      <c r="B43" s="17">
        <v>25</v>
      </c>
      <c r="C43" s="17">
        <v>3.5</v>
      </c>
      <c r="D43" s="17">
        <v>6</v>
      </c>
      <c r="E43" s="17">
        <v>3</v>
      </c>
      <c r="F43" s="17">
        <v>7</v>
      </c>
      <c r="G43" s="17">
        <f t="shared" si="0"/>
        <v>19.5</v>
      </c>
      <c r="H43" s="18">
        <f t="shared" si="1"/>
        <v>44.5</v>
      </c>
      <c r="I43" s="17">
        <v>15</v>
      </c>
      <c r="J43" s="17">
        <v>8</v>
      </c>
      <c r="K43" s="17">
        <v>16</v>
      </c>
      <c r="L43" s="17">
        <v>4.75</v>
      </c>
      <c r="M43" s="18">
        <f t="shared" si="2"/>
        <v>43.75</v>
      </c>
      <c r="N43" s="37">
        <f t="shared" si="3"/>
        <v>88.25</v>
      </c>
    </row>
    <row r="44" spans="1:14" ht="14.25" customHeight="1" x14ac:dyDescent="0.2">
      <c r="A44" s="38" t="s">
        <v>56</v>
      </c>
      <c r="B44" s="17">
        <f>17+0.5</f>
        <v>17.5</v>
      </c>
      <c r="C44" s="17">
        <v>0</v>
      </c>
      <c r="D44" s="17">
        <v>3</v>
      </c>
      <c r="E44" s="17">
        <v>2.5</v>
      </c>
      <c r="F44" s="17">
        <v>18.5</v>
      </c>
      <c r="G44" s="17">
        <f t="shared" si="0"/>
        <v>24</v>
      </c>
      <c r="H44" s="18">
        <f t="shared" si="1"/>
        <v>41.5</v>
      </c>
      <c r="I44" s="17">
        <v>11.5</v>
      </c>
      <c r="J44" s="17">
        <v>12</v>
      </c>
      <c r="K44" s="17">
        <v>13.5</v>
      </c>
      <c r="L44" s="17">
        <v>9.25</v>
      </c>
      <c r="M44" s="18">
        <f t="shared" si="2"/>
        <v>46.25</v>
      </c>
      <c r="N44" s="37">
        <f t="shared" si="3"/>
        <v>87.75</v>
      </c>
    </row>
    <row r="45" spans="1:14" ht="14.25" customHeight="1" x14ac:dyDescent="0.2">
      <c r="A45" s="38" t="s">
        <v>57</v>
      </c>
      <c r="B45" s="17">
        <v>26</v>
      </c>
      <c r="C45" s="17">
        <v>12.5</v>
      </c>
      <c r="D45" s="17">
        <v>0</v>
      </c>
      <c r="E45" s="17">
        <v>2.5</v>
      </c>
      <c r="F45" s="17">
        <v>0</v>
      </c>
      <c r="G45" s="17">
        <f t="shared" si="0"/>
        <v>15</v>
      </c>
      <c r="H45" s="18">
        <f t="shared" si="1"/>
        <v>41</v>
      </c>
      <c r="I45" s="17">
        <v>14</v>
      </c>
      <c r="J45" s="17">
        <v>16</v>
      </c>
      <c r="K45" s="17">
        <v>12.5</v>
      </c>
      <c r="L45" s="17">
        <v>3.75</v>
      </c>
      <c r="M45" s="18">
        <f t="shared" si="2"/>
        <v>46.25</v>
      </c>
      <c r="N45" s="37">
        <f t="shared" si="3"/>
        <v>87.25</v>
      </c>
    </row>
    <row r="46" spans="1:14" ht="14.25" customHeight="1" x14ac:dyDescent="0.2">
      <c r="A46" s="38" t="s">
        <v>58</v>
      </c>
      <c r="B46" s="17">
        <f>26.5+0.5</f>
        <v>27</v>
      </c>
      <c r="C46" s="17">
        <v>7</v>
      </c>
      <c r="D46" s="17">
        <v>5</v>
      </c>
      <c r="E46" s="17">
        <v>3</v>
      </c>
      <c r="F46" s="17">
        <v>8</v>
      </c>
      <c r="G46" s="17">
        <f t="shared" si="0"/>
        <v>23</v>
      </c>
      <c r="H46" s="18">
        <f t="shared" si="1"/>
        <v>50</v>
      </c>
      <c r="I46" s="17">
        <v>8</v>
      </c>
      <c r="J46" s="17">
        <v>10</v>
      </c>
      <c r="K46" s="17">
        <v>14</v>
      </c>
      <c r="L46" s="17">
        <v>5</v>
      </c>
      <c r="M46" s="18">
        <f t="shared" si="2"/>
        <v>37</v>
      </c>
      <c r="N46" s="37">
        <f t="shared" si="3"/>
        <v>87</v>
      </c>
    </row>
    <row r="47" spans="1:14" ht="14.25" customHeight="1" x14ac:dyDescent="0.2">
      <c r="A47" s="38" t="s">
        <v>59</v>
      </c>
      <c r="B47" s="17">
        <v>28.5</v>
      </c>
      <c r="C47" s="17">
        <v>10</v>
      </c>
      <c r="D47" s="17">
        <v>3</v>
      </c>
      <c r="E47" s="17">
        <v>5.5</v>
      </c>
      <c r="F47" s="17">
        <v>1</v>
      </c>
      <c r="G47" s="17">
        <f t="shared" si="0"/>
        <v>19.5</v>
      </c>
      <c r="H47" s="18">
        <f t="shared" si="1"/>
        <v>48</v>
      </c>
      <c r="I47" s="17">
        <v>13</v>
      </c>
      <c r="J47" s="17">
        <v>7.5</v>
      </c>
      <c r="K47" s="17">
        <v>17.5</v>
      </c>
      <c r="L47" s="17">
        <v>1</v>
      </c>
      <c r="M47" s="18">
        <f t="shared" si="2"/>
        <v>39</v>
      </c>
      <c r="N47" s="37">
        <f t="shared" si="3"/>
        <v>87</v>
      </c>
    </row>
    <row r="48" spans="1:14" ht="14.25" customHeight="1" x14ac:dyDescent="0.2">
      <c r="A48" s="38" t="s">
        <v>60</v>
      </c>
      <c r="B48" s="17">
        <f>26.5+1</f>
        <v>27.5</v>
      </c>
      <c r="C48" s="17">
        <v>12</v>
      </c>
      <c r="D48" s="17">
        <v>6</v>
      </c>
      <c r="E48" s="17">
        <v>2</v>
      </c>
      <c r="F48" s="17">
        <v>1.5</v>
      </c>
      <c r="G48" s="17">
        <f t="shared" si="0"/>
        <v>21.5</v>
      </c>
      <c r="H48" s="18">
        <f t="shared" si="1"/>
        <v>49</v>
      </c>
      <c r="I48" s="17">
        <v>8</v>
      </c>
      <c r="J48" s="17">
        <v>9</v>
      </c>
      <c r="K48" s="17">
        <v>15</v>
      </c>
      <c r="L48" s="17">
        <v>6</v>
      </c>
      <c r="M48" s="18">
        <f t="shared" si="2"/>
        <v>38</v>
      </c>
      <c r="N48" s="37">
        <f t="shared" si="3"/>
        <v>87</v>
      </c>
    </row>
    <row r="49" spans="1:14" ht="14.25" customHeight="1" x14ac:dyDescent="0.2">
      <c r="A49" s="38" t="s">
        <v>61</v>
      </c>
      <c r="B49" s="17">
        <v>20.5</v>
      </c>
      <c r="C49" s="17">
        <v>1.5</v>
      </c>
      <c r="D49" s="17">
        <v>4</v>
      </c>
      <c r="E49" s="17">
        <v>4</v>
      </c>
      <c r="F49" s="17">
        <v>12</v>
      </c>
      <c r="G49" s="17">
        <f t="shared" si="0"/>
        <v>21.5</v>
      </c>
      <c r="H49" s="18">
        <f t="shared" si="1"/>
        <v>42</v>
      </c>
      <c r="I49" s="17">
        <v>19</v>
      </c>
      <c r="J49" s="17">
        <v>12.5</v>
      </c>
      <c r="K49" s="17">
        <v>10</v>
      </c>
      <c r="L49" s="17">
        <v>3</v>
      </c>
      <c r="M49" s="18">
        <f t="shared" si="2"/>
        <v>44.5</v>
      </c>
      <c r="N49" s="37">
        <f t="shared" si="3"/>
        <v>86.5</v>
      </c>
    </row>
    <row r="50" spans="1:14" ht="14.25" customHeight="1" x14ac:dyDescent="0.2">
      <c r="A50" s="38" t="s">
        <v>62</v>
      </c>
      <c r="B50" s="17">
        <v>25</v>
      </c>
      <c r="C50" s="17">
        <v>6</v>
      </c>
      <c r="D50" s="17">
        <v>4</v>
      </c>
      <c r="E50" s="17">
        <v>3.5</v>
      </c>
      <c r="F50" s="17">
        <v>13</v>
      </c>
      <c r="G50" s="17">
        <f t="shared" si="0"/>
        <v>26.5</v>
      </c>
      <c r="H50" s="18">
        <f t="shared" si="1"/>
        <v>51.5</v>
      </c>
      <c r="I50" s="17">
        <v>6</v>
      </c>
      <c r="J50" s="17">
        <v>11</v>
      </c>
      <c r="K50" s="17">
        <v>10.5</v>
      </c>
      <c r="L50" s="17">
        <v>6</v>
      </c>
      <c r="M50" s="18">
        <f t="shared" si="2"/>
        <v>33.5</v>
      </c>
      <c r="N50" s="37">
        <f t="shared" si="3"/>
        <v>85</v>
      </c>
    </row>
    <row r="51" spans="1:14" ht="14.25" customHeight="1" x14ac:dyDescent="0.2">
      <c r="A51" s="38" t="s">
        <v>63</v>
      </c>
      <c r="B51" s="17">
        <f>27+1</f>
        <v>28</v>
      </c>
      <c r="C51" s="17">
        <v>5</v>
      </c>
      <c r="D51" s="17">
        <v>4.5</v>
      </c>
      <c r="E51" s="17">
        <v>3.5</v>
      </c>
      <c r="F51" s="17">
        <v>14</v>
      </c>
      <c r="G51" s="17">
        <f t="shared" si="0"/>
        <v>27</v>
      </c>
      <c r="H51" s="18">
        <f t="shared" si="1"/>
        <v>55</v>
      </c>
      <c r="I51" s="17">
        <v>6</v>
      </c>
      <c r="J51" s="17">
        <v>6.5</v>
      </c>
      <c r="K51" s="17">
        <v>10.5</v>
      </c>
      <c r="L51" s="17">
        <v>5</v>
      </c>
      <c r="M51" s="18">
        <f t="shared" si="2"/>
        <v>28</v>
      </c>
      <c r="N51" s="37">
        <f t="shared" si="3"/>
        <v>83</v>
      </c>
    </row>
    <row r="52" spans="1:14" ht="14.25" customHeight="1" x14ac:dyDescent="0.2">
      <c r="A52" s="38" t="s">
        <v>64</v>
      </c>
      <c r="B52" s="17">
        <f>20.5+0.5</f>
        <v>21</v>
      </c>
      <c r="C52" s="17">
        <v>6.5</v>
      </c>
      <c r="D52" s="17">
        <v>3</v>
      </c>
      <c r="E52" s="17">
        <v>4.5</v>
      </c>
      <c r="F52" s="17">
        <v>14.5</v>
      </c>
      <c r="G52" s="17">
        <f t="shared" si="0"/>
        <v>28.5</v>
      </c>
      <c r="H52" s="18">
        <f t="shared" si="1"/>
        <v>49.5</v>
      </c>
      <c r="I52" s="17">
        <v>12</v>
      </c>
      <c r="J52" s="17">
        <v>7.5</v>
      </c>
      <c r="K52" s="17">
        <v>8</v>
      </c>
      <c r="L52" s="17">
        <v>5.5</v>
      </c>
      <c r="M52" s="18">
        <f t="shared" si="2"/>
        <v>33</v>
      </c>
      <c r="N52" s="37">
        <f t="shared" si="3"/>
        <v>82.5</v>
      </c>
    </row>
    <row r="53" spans="1:14" ht="14.25" customHeight="1" x14ac:dyDescent="0.2">
      <c r="A53" s="38" t="s">
        <v>65</v>
      </c>
      <c r="B53" s="17">
        <v>14.5</v>
      </c>
      <c r="C53" s="17">
        <v>4</v>
      </c>
      <c r="D53" s="17">
        <v>2</v>
      </c>
      <c r="E53" s="17">
        <v>1.5</v>
      </c>
      <c r="F53" s="17">
        <v>12</v>
      </c>
      <c r="G53" s="17">
        <f t="shared" si="0"/>
        <v>19.5</v>
      </c>
      <c r="H53" s="18">
        <f t="shared" si="1"/>
        <v>34</v>
      </c>
      <c r="I53" s="17">
        <v>13.5</v>
      </c>
      <c r="J53" s="17">
        <v>14</v>
      </c>
      <c r="K53" s="17">
        <v>15.5</v>
      </c>
      <c r="L53" s="17">
        <v>4.5</v>
      </c>
      <c r="M53" s="18">
        <f t="shared" si="2"/>
        <v>47.5</v>
      </c>
      <c r="N53" s="37">
        <f t="shared" si="3"/>
        <v>81.5</v>
      </c>
    </row>
    <row r="54" spans="1:14" ht="14.25" customHeight="1" x14ac:dyDescent="0.2">
      <c r="A54" s="38" t="s">
        <v>66</v>
      </c>
      <c r="B54" s="17">
        <f>21+0.5</f>
        <v>21.5</v>
      </c>
      <c r="C54" s="17">
        <v>5</v>
      </c>
      <c r="D54" s="17">
        <v>4</v>
      </c>
      <c r="E54" s="17">
        <v>1.5</v>
      </c>
      <c r="F54" s="17">
        <v>9</v>
      </c>
      <c r="G54" s="17">
        <f t="shared" si="0"/>
        <v>19.5</v>
      </c>
      <c r="H54" s="18">
        <f t="shared" si="1"/>
        <v>41</v>
      </c>
      <c r="I54" s="17">
        <v>17</v>
      </c>
      <c r="J54" s="17">
        <v>13.5</v>
      </c>
      <c r="K54" s="17">
        <v>6</v>
      </c>
      <c r="L54" s="17">
        <v>3.5</v>
      </c>
      <c r="M54" s="18">
        <f t="shared" si="2"/>
        <v>40</v>
      </c>
      <c r="N54" s="37">
        <f t="shared" si="3"/>
        <v>81</v>
      </c>
    </row>
    <row r="55" spans="1:14" ht="14.25" customHeight="1" x14ac:dyDescent="0.2">
      <c r="A55" s="38" t="s">
        <v>67</v>
      </c>
      <c r="B55" s="17">
        <v>20</v>
      </c>
      <c r="C55" s="17">
        <v>4</v>
      </c>
      <c r="D55" s="17">
        <v>0</v>
      </c>
      <c r="E55" s="17">
        <v>2</v>
      </c>
      <c r="F55" s="17">
        <v>7.5</v>
      </c>
      <c r="G55" s="17">
        <f t="shared" si="0"/>
        <v>13.5</v>
      </c>
      <c r="H55" s="18">
        <f t="shared" si="1"/>
        <v>33.5</v>
      </c>
      <c r="I55" s="17">
        <v>10.5</v>
      </c>
      <c r="J55" s="17">
        <v>11.5</v>
      </c>
      <c r="K55" s="17">
        <v>4.5</v>
      </c>
      <c r="L55" s="17">
        <v>6.75</v>
      </c>
      <c r="M55" s="18">
        <f t="shared" si="2"/>
        <v>33.25</v>
      </c>
      <c r="N55" s="37">
        <f t="shared" si="3"/>
        <v>66.75</v>
      </c>
    </row>
    <row r="56" spans="1:14" ht="14.25" customHeight="1" x14ac:dyDescent="0.2">
      <c r="A56" s="38" t="s">
        <v>68</v>
      </c>
      <c r="B56" s="17">
        <v>22.5</v>
      </c>
      <c r="C56" s="17">
        <v>6.5</v>
      </c>
      <c r="D56" s="17">
        <v>7</v>
      </c>
      <c r="E56" s="17">
        <v>2.5</v>
      </c>
      <c r="F56" s="17">
        <v>15.5</v>
      </c>
      <c r="G56" s="17">
        <f t="shared" si="0"/>
        <v>31.5</v>
      </c>
      <c r="H56" s="18">
        <f t="shared" si="1"/>
        <v>54</v>
      </c>
      <c r="I56" s="39"/>
      <c r="J56" s="39"/>
      <c r="K56" s="39"/>
      <c r="L56" s="39"/>
      <c r="M56" s="39">
        <f t="shared" si="2"/>
        <v>0</v>
      </c>
      <c r="N56" s="37">
        <f t="shared" si="3"/>
        <v>54</v>
      </c>
    </row>
    <row r="57" spans="1:14" ht="14.25" customHeight="1" x14ac:dyDescent="0.2">
      <c r="A57" s="40" t="s">
        <v>69</v>
      </c>
      <c r="B57" s="41"/>
      <c r="C57" s="41"/>
      <c r="D57" s="41"/>
      <c r="E57" s="41"/>
      <c r="F57" s="41"/>
      <c r="G57" s="41">
        <f t="shared" si="0"/>
        <v>0</v>
      </c>
      <c r="H57" s="41">
        <f t="shared" si="1"/>
        <v>0</v>
      </c>
      <c r="I57" s="41"/>
      <c r="J57" s="41"/>
      <c r="K57" s="41"/>
      <c r="L57" s="41"/>
      <c r="M57" s="41">
        <f t="shared" si="2"/>
        <v>0</v>
      </c>
      <c r="N57" s="41">
        <f t="shared" si="3"/>
        <v>0</v>
      </c>
    </row>
    <row r="58" spans="1:14" ht="14.25" customHeight="1" x14ac:dyDescent="0.2">
      <c r="A58" s="40" t="s">
        <v>70</v>
      </c>
      <c r="B58" s="41"/>
      <c r="C58" s="41"/>
      <c r="D58" s="41"/>
      <c r="E58" s="41"/>
      <c r="F58" s="41"/>
      <c r="G58" s="41">
        <f t="shared" si="0"/>
        <v>0</v>
      </c>
      <c r="H58" s="41">
        <f t="shared" si="1"/>
        <v>0</v>
      </c>
      <c r="I58" s="41"/>
      <c r="J58" s="41"/>
      <c r="K58" s="41"/>
      <c r="L58" s="41"/>
      <c r="M58" s="41">
        <f t="shared" si="2"/>
        <v>0</v>
      </c>
      <c r="N58" s="41">
        <f t="shared" si="3"/>
        <v>0</v>
      </c>
    </row>
    <row r="59" spans="1:14" ht="14.25" customHeight="1" x14ac:dyDescent="0.2">
      <c r="A59" s="40" t="s">
        <v>71</v>
      </c>
      <c r="B59" s="41"/>
      <c r="C59" s="41"/>
      <c r="D59" s="41"/>
      <c r="E59" s="41"/>
      <c r="F59" s="41"/>
      <c r="G59" s="41">
        <f t="shared" si="0"/>
        <v>0</v>
      </c>
      <c r="H59" s="41">
        <f t="shared" si="1"/>
        <v>0</v>
      </c>
      <c r="I59" s="41"/>
      <c r="J59" s="41"/>
      <c r="K59" s="41"/>
      <c r="L59" s="41"/>
      <c r="M59" s="41">
        <f t="shared" si="2"/>
        <v>0</v>
      </c>
      <c r="N59" s="41">
        <f t="shared" si="3"/>
        <v>0</v>
      </c>
    </row>
    <row r="60" spans="1:14" ht="14.25" customHeight="1" x14ac:dyDescent="0.2">
      <c r="H60" s="18"/>
      <c r="M60" s="18"/>
      <c r="N60" s="37"/>
    </row>
    <row r="61" spans="1:14" ht="14.25" customHeight="1" x14ac:dyDescent="0.2">
      <c r="H61" s="18"/>
      <c r="M61" s="18"/>
      <c r="N61" s="37"/>
    </row>
    <row r="62" spans="1:14" ht="14.25" customHeight="1" x14ac:dyDescent="0.2">
      <c r="H62" s="18"/>
      <c r="M62" s="18"/>
      <c r="N62" s="37"/>
    </row>
    <row r="63" spans="1:14" ht="14.25" customHeight="1" x14ac:dyDescent="0.2">
      <c r="H63" s="18"/>
      <c r="M63" s="18"/>
      <c r="N63" s="37"/>
    </row>
    <row r="64" spans="1:14" ht="14.25" customHeight="1" x14ac:dyDescent="0.2">
      <c r="H64" s="18"/>
      <c r="M64" s="18"/>
      <c r="N64" s="37"/>
    </row>
    <row r="65" spans="8:14" ht="14.25" customHeight="1" x14ac:dyDescent="0.2">
      <c r="H65" s="18"/>
      <c r="M65" s="18"/>
      <c r="N65" s="37"/>
    </row>
    <row r="66" spans="8:14" ht="14.25" customHeight="1" x14ac:dyDescent="0.2">
      <c r="H66" s="18"/>
      <c r="M66" s="18"/>
      <c r="N66" s="37"/>
    </row>
    <row r="67" spans="8:14" ht="14.25" customHeight="1" x14ac:dyDescent="0.2">
      <c r="H67" s="18"/>
      <c r="M67" s="18"/>
      <c r="N67" s="37"/>
    </row>
    <row r="68" spans="8:14" ht="14.25" customHeight="1" x14ac:dyDescent="0.2">
      <c r="H68" s="18"/>
      <c r="M68" s="18"/>
      <c r="N68" s="37"/>
    </row>
    <row r="69" spans="8:14" ht="14.25" customHeight="1" x14ac:dyDescent="0.2">
      <c r="H69" s="18"/>
      <c r="M69" s="18"/>
      <c r="N69" s="37"/>
    </row>
    <row r="70" spans="8:14" ht="14.25" customHeight="1" x14ac:dyDescent="0.2">
      <c r="H70" s="18"/>
      <c r="M70" s="18"/>
      <c r="N70" s="37"/>
    </row>
    <row r="71" spans="8:14" ht="14.25" customHeight="1" x14ac:dyDescent="0.2">
      <c r="H71" s="18"/>
      <c r="M71" s="18"/>
      <c r="N71" s="37"/>
    </row>
    <row r="72" spans="8:14" ht="14.25" customHeight="1" x14ac:dyDescent="0.2">
      <c r="H72" s="18"/>
      <c r="M72" s="18"/>
      <c r="N72" s="37"/>
    </row>
    <row r="73" spans="8:14" ht="14.25" customHeight="1" x14ac:dyDescent="0.2">
      <c r="H73" s="18"/>
      <c r="M73" s="18"/>
      <c r="N73" s="37"/>
    </row>
    <row r="74" spans="8:14" ht="14.25" customHeight="1" x14ac:dyDescent="0.2">
      <c r="H74" s="18"/>
      <c r="M74" s="18"/>
      <c r="N74" s="37"/>
    </row>
    <row r="75" spans="8:14" ht="14.25" customHeight="1" x14ac:dyDescent="0.2">
      <c r="H75" s="18"/>
      <c r="M75" s="18"/>
      <c r="N75" s="37"/>
    </row>
    <row r="76" spans="8:14" ht="14.25" customHeight="1" x14ac:dyDescent="0.2">
      <c r="H76" s="18"/>
      <c r="M76" s="18"/>
      <c r="N76" s="37"/>
    </row>
    <row r="77" spans="8:14" ht="14.25" customHeight="1" x14ac:dyDescent="0.2">
      <c r="H77" s="18"/>
      <c r="M77" s="18"/>
      <c r="N77" s="37"/>
    </row>
    <row r="78" spans="8:14" ht="14.25" customHeight="1" x14ac:dyDescent="0.2">
      <c r="H78" s="18"/>
      <c r="M78" s="18"/>
      <c r="N78" s="37"/>
    </row>
    <row r="79" spans="8:14" ht="14.25" customHeight="1" x14ac:dyDescent="0.2">
      <c r="H79" s="18"/>
      <c r="M79" s="18"/>
      <c r="N79" s="37"/>
    </row>
    <row r="80" spans="8:14" ht="14.25" customHeight="1" x14ac:dyDescent="0.2">
      <c r="H80" s="18"/>
      <c r="M80" s="18"/>
      <c r="N80" s="37"/>
    </row>
    <row r="81" spans="8:14" ht="14.25" customHeight="1" x14ac:dyDescent="0.2">
      <c r="H81" s="18"/>
      <c r="M81" s="18"/>
      <c r="N81" s="37"/>
    </row>
    <row r="82" spans="8:14" ht="14.25" customHeight="1" x14ac:dyDescent="0.2">
      <c r="H82" s="18"/>
      <c r="M82" s="18"/>
      <c r="N82" s="37"/>
    </row>
    <row r="83" spans="8:14" ht="14.25" customHeight="1" x14ac:dyDescent="0.2">
      <c r="H83" s="18"/>
      <c r="M83" s="18"/>
      <c r="N83" s="37"/>
    </row>
    <row r="84" spans="8:14" ht="14.25" customHeight="1" x14ac:dyDescent="0.2">
      <c r="H84" s="18"/>
      <c r="M84" s="18"/>
      <c r="N84" s="37"/>
    </row>
    <row r="85" spans="8:14" ht="14.25" customHeight="1" x14ac:dyDescent="0.2">
      <c r="H85" s="18"/>
      <c r="M85" s="18"/>
      <c r="N85" s="37"/>
    </row>
    <row r="86" spans="8:14" ht="14.25" customHeight="1" x14ac:dyDescent="0.2">
      <c r="H86" s="18"/>
      <c r="M86" s="18"/>
      <c r="N86" s="37"/>
    </row>
    <row r="87" spans="8:14" ht="14.25" customHeight="1" x14ac:dyDescent="0.2">
      <c r="H87" s="18"/>
      <c r="M87" s="18"/>
      <c r="N87" s="37"/>
    </row>
    <row r="88" spans="8:14" ht="14.25" customHeight="1" x14ac:dyDescent="0.2">
      <c r="H88" s="18"/>
      <c r="M88" s="18"/>
      <c r="N88" s="37"/>
    </row>
    <row r="89" spans="8:14" ht="14.25" customHeight="1" x14ac:dyDescent="0.2">
      <c r="H89" s="18"/>
      <c r="M89" s="18"/>
      <c r="N89" s="37"/>
    </row>
    <row r="90" spans="8:14" ht="14.25" customHeight="1" x14ac:dyDescent="0.2">
      <c r="H90" s="18"/>
      <c r="M90" s="18"/>
      <c r="N90" s="37"/>
    </row>
    <row r="91" spans="8:14" ht="14.25" customHeight="1" x14ac:dyDescent="0.2">
      <c r="H91" s="18"/>
      <c r="M91" s="18"/>
      <c r="N91" s="37"/>
    </row>
    <row r="92" spans="8:14" ht="14.25" customHeight="1" x14ac:dyDescent="0.2">
      <c r="H92" s="18"/>
      <c r="M92" s="18"/>
      <c r="N92" s="37"/>
    </row>
    <row r="93" spans="8:14" ht="14.25" customHeight="1" x14ac:dyDescent="0.2">
      <c r="H93" s="18"/>
      <c r="M93" s="18"/>
      <c r="N93" s="37"/>
    </row>
    <row r="94" spans="8:14" ht="14.25" customHeight="1" x14ac:dyDescent="0.2">
      <c r="H94" s="18"/>
      <c r="M94" s="18"/>
      <c r="N94" s="37"/>
    </row>
    <row r="95" spans="8:14" ht="14.25" customHeight="1" x14ac:dyDescent="0.2">
      <c r="H95" s="18"/>
      <c r="M95" s="18"/>
      <c r="N95" s="37"/>
    </row>
    <row r="96" spans="8:14" ht="14.25" customHeight="1" x14ac:dyDescent="0.2">
      <c r="H96" s="18"/>
      <c r="M96" s="18"/>
      <c r="N96" s="37"/>
    </row>
    <row r="97" spans="8:14" ht="14.25" customHeight="1" x14ac:dyDescent="0.2">
      <c r="H97" s="18"/>
      <c r="M97" s="18"/>
      <c r="N97" s="37"/>
    </row>
    <row r="98" spans="8:14" ht="14.25" customHeight="1" x14ac:dyDescent="0.2">
      <c r="H98" s="18"/>
      <c r="M98" s="18"/>
      <c r="N98" s="37"/>
    </row>
    <row r="99" spans="8:14" ht="14.25" customHeight="1" x14ac:dyDescent="0.2">
      <c r="H99" s="18"/>
      <c r="M99" s="18"/>
      <c r="N99" s="37"/>
    </row>
    <row r="100" spans="8:14" ht="14.25" customHeight="1" x14ac:dyDescent="0.2">
      <c r="H100" s="18"/>
      <c r="M100" s="18"/>
      <c r="N100" s="37"/>
    </row>
    <row r="101" spans="8:14" ht="14.25" customHeight="1" x14ac:dyDescent="0.2">
      <c r="H101" s="18"/>
      <c r="M101" s="18"/>
      <c r="N101" s="37"/>
    </row>
    <row r="102" spans="8:14" ht="14.25" customHeight="1" x14ac:dyDescent="0.2">
      <c r="H102" s="18"/>
      <c r="M102" s="18"/>
      <c r="N102" s="37"/>
    </row>
    <row r="103" spans="8:14" ht="14.25" customHeight="1" x14ac:dyDescent="0.2">
      <c r="H103" s="18"/>
      <c r="M103" s="18"/>
      <c r="N103" s="37"/>
    </row>
    <row r="104" spans="8:14" ht="14.25" customHeight="1" x14ac:dyDescent="0.2">
      <c r="H104" s="18"/>
      <c r="M104" s="18"/>
      <c r="N104" s="37"/>
    </row>
    <row r="105" spans="8:14" ht="14.25" customHeight="1" x14ac:dyDescent="0.2">
      <c r="H105" s="18"/>
      <c r="M105" s="18"/>
      <c r="N105" s="37"/>
    </row>
    <row r="106" spans="8:14" ht="14.25" customHeight="1" x14ac:dyDescent="0.2">
      <c r="H106" s="18"/>
      <c r="M106" s="18"/>
      <c r="N106" s="37"/>
    </row>
    <row r="107" spans="8:14" ht="14.25" customHeight="1" x14ac:dyDescent="0.2">
      <c r="H107" s="18"/>
      <c r="M107" s="18"/>
      <c r="N107" s="37"/>
    </row>
    <row r="108" spans="8:14" ht="14.25" customHeight="1" x14ac:dyDescent="0.2">
      <c r="H108" s="18"/>
      <c r="M108" s="18"/>
      <c r="N108" s="37"/>
    </row>
    <row r="109" spans="8:14" ht="14.25" customHeight="1" x14ac:dyDescent="0.2">
      <c r="H109" s="18"/>
      <c r="M109" s="18"/>
      <c r="N109" s="37"/>
    </row>
    <row r="110" spans="8:14" ht="14.25" customHeight="1" x14ac:dyDescent="0.2">
      <c r="H110" s="18"/>
      <c r="M110" s="18"/>
      <c r="N110" s="37"/>
    </row>
    <row r="111" spans="8:14" ht="14.25" customHeight="1" x14ac:dyDescent="0.2">
      <c r="H111" s="18"/>
      <c r="M111" s="18"/>
      <c r="N111" s="37"/>
    </row>
    <row r="112" spans="8:14" ht="14.25" customHeight="1" x14ac:dyDescent="0.2">
      <c r="H112" s="18"/>
      <c r="M112" s="18"/>
      <c r="N112" s="37"/>
    </row>
    <row r="113" spans="8:14" ht="14.25" customHeight="1" x14ac:dyDescent="0.2">
      <c r="H113" s="18"/>
      <c r="M113" s="18"/>
      <c r="N113" s="37"/>
    </row>
    <row r="114" spans="8:14" ht="14.25" customHeight="1" x14ac:dyDescent="0.2">
      <c r="H114" s="18"/>
      <c r="M114" s="18"/>
      <c r="N114" s="37"/>
    </row>
    <row r="115" spans="8:14" ht="14.25" customHeight="1" x14ac:dyDescent="0.2">
      <c r="H115" s="18"/>
      <c r="M115" s="18"/>
      <c r="N115" s="37"/>
    </row>
    <row r="116" spans="8:14" ht="14.25" customHeight="1" x14ac:dyDescent="0.2">
      <c r="H116" s="18"/>
      <c r="M116" s="18"/>
      <c r="N116" s="37"/>
    </row>
    <row r="117" spans="8:14" ht="14.25" customHeight="1" x14ac:dyDescent="0.2">
      <c r="H117" s="18"/>
      <c r="M117" s="18"/>
      <c r="N117" s="37"/>
    </row>
    <row r="118" spans="8:14" ht="14.25" customHeight="1" x14ac:dyDescent="0.2">
      <c r="H118" s="18"/>
      <c r="M118" s="18"/>
      <c r="N118" s="37"/>
    </row>
    <row r="119" spans="8:14" ht="14.25" customHeight="1" x14ac:dyDescent="0.2">
      <c r="H119" s="18"/>
      <c r="M119" s="18"/>
      <c r="N119" s="37"/>
    </row>
    <row r="120" spans="8:14" ht="14.25" customHeight="1" x14ac:dyDescent="0.2">
      <c r="H120" s="18"/>
      <c r="M120" s="18"/>
      <c r="N120" s="37"/>
    </row>
    <row r="121" spans="8:14" ht="14.25" customHeight="1" x14ac:dyDescent="0.2">
      <c r="H121" s="18"/>
      <c r="M121" s="18"/>
      <c r="N121" s="37"/>
    </row>
    <row r="122" spans="8:14" ht="14.25" customHeight="1" x14ac:dyDescent="0.2">
      <c r="H122" s="18"/>
      <c r="M122" s="18"/>
      <c r="N122" s="37"/>
    </row>
    <row r="123" spans="8:14" ht="14.25" customHeight="1" x14ac:dyDescent="0.2">
      <c r="H123" s="18"/>
      <c r="M123" s="18"/>
      <c r="N123" s="37"/>
    </row>
    <row r="124" spans="8:14" ht="14.25" customHeight="1" x14ac:dyDescent="0.2">
      <c r="H124" s="18"/>
      <c r="M124" s="18"/>
      <c r="N124" s="37"/>
    </row>
    <row r="125" spans="8:14" ht="14.25" customHeight="1" x14ac:dyDescent="0.2">
      <c r="H125" s="18"/>
      <c r="M125" s="18"/>
      <c r="N125" s="37"/>
    </row>
    <row r="126" spans="8:14" ht="14.25" customHeight="1" x14ac:dyDescent="0.2">
      <c r="H126" s="18"/>
      <c r="M126" s="18"/>
      <c r="N126" s="37"/>
    </row>
    <row r="127" spans="8:14" ht="14.25" customHeight="1" x14ac:dyDescent="0.2">
      <c r="H127" s="18"/>
      <c r="M127" s="18"/>
      <c r="N127" s="37"/>
    </row>
    <row r="128" spans="8:14" ht="14.25" customHeight="1" x14ac:dyDescent="0.2">
      <c r="H128" s="18"/>
      <c r="M128" s="18"/>
      <c r="N128" s="37"/>
    </row>
    <row r="129" spans="8:14" ht="14.25" customHeight="1" x14ac:dyDescent="0.2">
      <c r="H129" s="18"/>
      <c r="M129" s="18"/>
      <c r="N129" s="37"/>
    </row>
    <row r="130" spans="8:14" ht="14.25" customHeight="1" x14ac:dyDescent="0.2">
      <c r="H130" s="18"/>
      <c r="M130" s="18"/>
      <c r="N130" s="37"/>
    </row>
    <row r="131" spans="8:14" ht="14.25" customHeight="1" x14ac:dyDescent="0.2">
      <c r="H131" s="18"/>
      <c r="M131" s="18"/>
      <c r="N131" s="37"/>
    </row>
    <row r="132" spans="8:14" ht="14.25" customHeight="1" x14ac:dyDescent="0.2">
      <c r="H132" s="18"/>
      <c r="M132" s="18"/>
      <c r="N132" s="37"/>
    </row>
    <row r="133" spans="8:14" ht="14.25" customHeight="1" x14ac:dyDescent="0.2">
      <c r="H133" s="18"/>
      <c r="M133" s="18"/>
      <c r="N133" s="37"/>
    </row>
    <row r="134" spans="8:14" ht="14.25" customHeight="1" x14ac:dyDescent="0.2">
      <c r="H134" s="18"/>
      <c r="M134" s="18"/>
      <c r="N134" s="37"/>
    </row>
    <row r="135" spans="8:14" ht="14.25" customHeight="1" x14ac:dyDescent="0.2">
      <c r="H135" s="18"/>
      <c r="M135" s="18"/>
      <c r="N135" s="37"/>
    </row>
    <row r="136" spans="8:14" ht="14.25" customHeight="1" x14ac:dyDescent="0.2">
      <c r="H136" s="18"/>
      <c r="M136" s="18"/>
      <c r="N136" s="37"/>
    </row>
    <row r="137" spans="8:14" ht="14.25" customHeight="1" x14ac:dyDescent="0.2">
      <c r="H137" s="18"/>
      <c r="M137" s="18"/>
      <c r="N137" s="37"/>
    </row>
    <row r="138" spans="8:14" ht="14.25" customHeight="1" x14ac:dyDescent="0.2">
      <c r="H138" s="18"/>
      <c r="M138" s="18"/>
      <c r="N138" s="37"/>
    </row>
    <row r="139" spans="8:14" ht="14.25" customHeight="1" x14ac:dyDescent="0.2">
      <c r="H139" s="18"/>
      <c r="M139" s="18"/>
      <c r="N139" s="37"/>
    </row>
    <row r="140" spans="8:14" ht="14.25" customHeight="1" x14ac:dyDescent="0.2">
      <c r="H140" s="18"/>
      <c r="M140" s="18"/>
      <c r="N140" s="37"/>
    </row>
    <row r="141" spans="8:14" ht="14.25" customHeight="1" x14ac:dyDescent="0.2">
      <c r="H141" s="18"/>
      <c r="M141" s="18"/>
      <c r="N141" s="37"/>
    </row>
    <row r="142" spans="8:14" ht="14.25" customHeight="1" x14ac:dyDescent="0.2">
      <c r="H142" s="18"/>
      <c r="M142" s="18"/>
      <c r="N142" s="37"/>
    </row>
    <row r="143" spans="8:14" ht="14.25" customHeight="1" x14ac:dyDescent="0.2">
      <c r="H143" s="18"/>
      <c r="M143" s="18"/>
      <c r="N143" s="37"/>
    </row>
    <row r="144" spans="8:14" ht="14.25" customHeight="1" x14ac:dyDescent="0.2">
      <c r="H144" s="18"/>
      <c r="M144" s="18"/>
      <c r="N144" s="37"/>
    </row>
    <row r="145" spans="8:14" ht="14.25" customHeight="1" x14ac:dyDescent="0.2">
      <c r="H145" s="18"/>
      <c r="M145" s="18"/>
      <c r="N145" s="37"/>
    </row>
    <row r="146" spans="8:14" ht="14.25" customHeight="1" x14ac:dyDescent="0.2">
      <c r="H146" s="18"/>
      <c r="M146" s="18"/>
      <c r="N146" s="37"/>
    </row>
    <row r="147" spans="8:14" ht="14.25" customHeight="1" x14ac:dyDescent="0.2">
      <c r="H147" s="18"/>
      <c r="M147" s="18"/>
      <c r="N147" s="37"/>
    </row>
    <row r="148" spans="8:14" ht="14.25" customHeight="1" x14ac:dyDescent="0.2">
      <c r="H148" s="18"/>
      <c r="M148" s="18"/>
      <c r="N148" s="37"/>
    </row>
    <row r="149" spans="8:14" ht="14.25" customHeight="1" x14ac:dyDescent="0.2">
      <c r="H149" s="18"/>
      <c r="M149" s="18"/>
      <c r="N149" s="37"/>
    </row>
    <row r="150" spans="8:14" ht="14.25" customHeight="1" x14ac:dyDescent="0.2">
      <c r="H150" s="18"/>
      <c r="M150" s="18"/>
      <c r="N150" s="37"/>
    </row>
    <row r="151" spans="8:14" ht="14.25" customHeight="1" x14ac:dyDescent="0.2">
      <c r="H151" s="18"/>
      <c r="M151" s="18"/>
      <c r="N151" s="37"/>
    </row>
    <row r="152" spans="8:14" ht="14.25" customHeight="1" x14ac:dyDescent="0.2">
      <c r="H152" s="18"/>
      <c r="M152" s="18"/>
      <c r="N152" s="37"/>
    </row>
    <row r="153" spans="8:14" ht="14.25" customHeight="1" x14ac:dyDescent="0.2">
      <c r="H153" s="18"/>
      <c r="M153" s="18"/>
      <c r="N153" s="37"/>
    </row>
    <row r="154" spans="8:14" ht="14.25" customHeight="1" x14ac:dyDescent="0.2">
      <c r="H154" s="18"/>
      <c r="M154" s="18"/>
      <c r="N154" s="37"/>
    </row>
    <row r="155" spans="8:14" ht="14.25" customHeight="1" x14ac:dyDescent="0.2">
      <c r="H155" s="18"/>
      <c r="M155" s="18"/>
      <c r="N155" s="37"/>
    </row>
    <row r="156" spans="8:14" ht="14.25" customHeight="1" x14ac:dyDescent="0.2">
      <c r="H156" s="18"/>
      <c r="M156" s="18"/>
      <c r="N156" s="37"/>
    </row>
    <row r="157" spans="8:14" ht="14.25" customHeight="1" x14ac:dyDescent="0.2">
      <c r="H157" s="18"/>
      <c r="M157" s="18"/>
      <c r="N157" s="37"/>
    </row>
    <row r="158" spans="8:14" ht="14.25" customHeight="1" x14ac:dyDescent="0.2">
      <c r="H158" s="18"/>
      <c r="M158" s="18"/>
      <c r="N158" s="37"/>
    </row>
    <row r="159" spans="8:14" ht="14.25" customHeight="1" x14ac:dyDescent="0.2">
      <c r="H159" s="18"/>
      <c r="M159" s="18"/>
      <c r="N159" s="37"/>
    </row>
    <row r="160" spans="8:14" ht="14.25" customHeight="1" x14ac:dyDescent="0.2">
      <c r="H160" s="18"/>
      <c r="M160" s="18"/>
      <c r="N160" s="37"/>
    </row>
    <row r="161" spans="8:14" ht="14.25" customHeight="1" x14ac:dyDescent="0.2">
      <c r="H161" s="18"/>
      <c r="M161" s="18"/>
      <c r="N161" s="37"/>
    </row>
    <row r="162" spans="8:14" ht="14.25" customHeight="1" x14ac:dyDescent="0.2">
      <c r="H162" s="18"/>
      <c r="M162" s="18"/>
      <c r="N162" s="37"/>
    </row>
    <row r="163" spans="8:14" ht="14.25" customHeight="1" x14ac:dyDescent="0.2">
      <c r="H163" s="18"/>
      <c r="M163" s="18"/>
      <c r="N163" s="37"/>
    </row>
    <row r="164" spans="8:14" ht="14.25" customHeight="1" x14ac:dyDescent="0.2">
      <c r="H164" s="18"/>
      <c r="M164" s="18"/>
      <c r="N164" s="37"/>
    </row>
    <row r="165" spans="8:14" ht="14.25" customHeight="1" x14ac:dyDescent="0.2">
      <c r="H165" s="18"/>
      <c r="M165" s="18"/>
      <c r="N165" s="37"/>
    </row>
    <row r="166" spans="8:14" ht="14.25" customHeight="1" x14ac:dyDescent="0.2">
      <c r="H166" s="18"/>
      <c r="M166" s="18"/>
      <c r="N166" s="37"/>
    </row>
    <row r="167" spans="8:14" ht="14.25" customHeight="1" x14ac:dyDescent="0.2">
      <c r="H167" s="18"/>
      <c r="M167" s="18"/>
      <c r="N167" s="37"/>
    </row>
    <row r="168" spans="8:14" ht="14.25" customHeight="1" x14ac:dyDescent="0.2">
      <c r="H168" s="18"/>
      <c r="M168" s="18"/>
      <c r="N168" s="37"/>
    </row>
    <row r="169" spans="8:14" ht="14.25" customHeight="1" x14ac:dyDescent="0.2">
      <c r="H169" s="18"/>
      <c r="M169" s="18"/>
      <c r="N169" s="37"/>
    </row>
    <row r="170" spans="8:14" ht="14.25" customHeight="1" x14ac:dyDescent="0.2">
      <c r="H170" s="18"/>
      <c r="M170" s="18"/>
      <c r="N170" s="37"/>
    </row>
    <row r="171" spans="8:14" ht="14.25" customHeight="1" x14ac:dyDescent="0.2">
      <c r="H171" s="18"/>
      <c r="M171" s="18"/>
      <c r="N171" s="37"/>
    </row>
    <row r="172" spans="8:14" ht="14.25" customHeight="1" x14ac:dyDescent="0.2">
      <c r="H172" s="18"/>
      <c r="M172" s="18"/>
      <c r="N172" s="37"/>
    </row>
    <row r="173" spans="8:14" ht="14.25" customHeight="1" x14ac:dyDescent="0.2">
      <c r="H173" s="18"/>
      <c r="M173" s="18"/>
      <c r="N173" s="37"/>
    </row>
    <row r="174" spans="8:14" ht="14.25" customHeight="1" x14ac:dyDescent="0.2">
      <c r="H174" s="18"/>
      <c r="M174" s="18"/>
      <c r="N174" s="37"/>
    </row>
    <row r="175" spans="8:14" ht="14.25" customHeight="1" x14ac:dyDescent="0.2">
      <c r="H175" s="18"/>
      <c r="M175" s="18"/>
      <c r="N175" s="37"/>
    </row>
    <row r="176" spans="8:14" ht="14.25" customHeight="1" x14ac:dyDescent="0.2">
      <c r="H176" s="18"/>
      <c r="M176" s="18"/>
      <c r="N176" s="37"/>
    </row>
    <row r="177" spans="8:14" ht="14.25" customHeight="1" x14ac:dyDescent="0.2">
      <c r="H177" s="18"/>
      <c r="M177" s="18"/>
      <c r="N177" s="37"/>
    </row>
    <row r="178" spans="8:14" ht="14.25" customHeight="1" x14ac:dyDescent="0.2">
      <c r="H178" s="18"/>
      <c r="M178" s="18"/>
      <c r="N178" s="37"/>
    </row>
    <row r="179" spans="8:14" ht="14.25" customHeight="1" x14ac:dyDescent="0.2">
      <c r="H179" s="18"/>
      <c r="M179" s="18"/>
      <c r="N179" s="37"/>
    </row>
    <row r="180" spans="8:14" ht="14.25" customHeight="1" x14ac:dyDescent="0.2">
      <c r="H180" s="18"/>
      <c r="M180" s="18"/>
      <c r="N180" s="37"/>
    </row>
    <row r="181" spans="8:14" ht="14.25" customHeight="1" x14ac:dyDescent="0.2">
      <c r="H181" s="18"/>
      <c r="M181" s="18"/>
      <c r="N181" s="37"/>
    </row>
    <row r="182" spans="8:14" ht="14.25" customHeight="1" x14ac:dyDescent="0.2">
      <c r="H182" s="18"/>
      <c r="M182" s="18"/>
      <c r="N182" s="37"/>
    </row>
    <row r="183" spans="8:14" ht="14.25" customHeight="1" x14ac:dyDescent="0.2">
      <c r="H183" s="18"/>
      <c r="M183" s="18"/>
      <c r="N183" s="37"/>
    </row>
    <row r="184" spans="8:14" ht="14.25" customHeight="1" x14ac:dyDescent="0.2">
      <c r="H184" s="18"/>
      <c r="M184" s="18"/>
      <c r="N184" s="37"/>
    </row>
    <row r="185" spans="8:14" ht="14.25" customHeight="1" x14ac:dyDescent="0.2">
      <c r="H185" s="18"/>
      <c r="M185" s="18"/>
      <c r="N185" s="37"/>
    </row>
    <row r="186" spans="8:14" ht="14.25" customHeight="1" x14ac:dyDescent="0.2">
      <c r="H186" s="18"/>
      <c r="M186" s="18"/>
      <c r="N186" s="37"/>
    </row>
    <row r="187" spans="8:14" ht="14.25" customHeight="1" x14ac:dyDescent="0.2">
      <c r="H187" s="18"/>
      <c r="M187" s="18"/>
      <c r="N187" s="37"/>
    </row>
    <row r="188" spans="8:14" ht="14.25" customHeight="1" x14ac:dyDescent="0.2">
      <c r="H188" s="18"/>
      <c r="M188" s="18"/>
      <c r="N188" s="37"/>
    </row>
    <row r="189" spans="8:14" ht="14.25" customHeight="1" x14ac:dyDescent="0.2">
      <c r="H189" s="18"/>
      <c r="M189" s="18"/>
      <c r="N189" s="37"/>
    </row>
    <row r="190" spans="8:14" ht="14.25" customHeight="1" x14ac:dyDescent="0.2">
      <c r="H190" s="18"/>
      <c r="M190" s="18"/>
      <c r="N190" s="37"/>
    </row>
    <row r="191" spans="8:14" ht="14.25" customHeight="1" x14ac:dyDescent="0.2">
      <c r="H191" s="18"/>
      <c r="M191" s="18"/>
      <c r="N191" s="37"/>
    </row>
    <row r="192" spans="8:14" ht="14.25" customHeight="1" x14ac:dyDescent="0.2">
      <c r="H192" s="18"/>
      <c r="M192" s="18"/>
      <c r="N192" s="37"/>
    </row>
    <row r="193" spans="8:14" ht="14.25" customHeight="1" x14ac:dyDescent="0.2">
      <c r="H193" s="18"/>
      <c r="M193" s="18"/>
      <c r="N193" s="37"/>
    </row>
    <row r="194" spans="8:14" ht="14.25" customHeight="1" x14ac:dyDescent="0.2">
      <c r="H194" s="18"/>
      <c r="M194" s="18"/>
      <c r="N194" s="37"/>
    </row>
    <row r="195" spans="8:14" ht="14.25" customHeight="1" x14ac:dyDescent="0.2">
      <c r="H195" s="18"/>
      <c r="M195" s="18"/>
      <c r="N195" s="37"/>
    </row>
    <row r="196" spans="8:14" ht="14.25" customHeight="1" x14ac:dyDescent="0.2">
      <c r="H196" s="18"/>
      <c r="M196" s="18"/>
      <c r="N196" s="37"/>
    </row>
    <row r="197" spans="8:14" ht="14.25" customHeight="1" x14ac:dyDescent="0.2">
      <c r="H197" s="18"/>
      <c r="M197" s="18"/>
      <c r="N197" s="37"/>
    </row>
    <row r="198" spans="8:14" ht="14.25" customHeight="1" x14ac:dyDescent="0.2">
      <c r="H198" s="18"/>
      <c r="M198" s="18"/>
      <c r="N198" s="37"/>
    </row>
    <row r="199" spans="8:14" ht="14.25" customHeight="1" x14ac:dyDescent="0.2">
      <c r="H199" s="18"/>
      <c r="M199" s="18"/>
      <c r="N199" s="37"/>
    </row>
    <row r="200" spans="8:14" ht="14.25" customHeight="1" x14ac:dyDescent="0.2">
      <c r="H200" s="18"/>
      <c r="M200" s="18"/>
      <c r="N200" s="37"/>
    </row>
    <row r="201" spans="8:14" ht="14.25" customHeight="1" x14ac:dyDescent="0.2">
      <c r="H201" s="18"/>
      <c r="M201" s="18"/>
      <c r="N201" s="37"/>
    </row>
    <row r="202" spans="8:14" ht="14.25" customHeight="1" x14ac:dyDescent="0.2">
      <c r="H202" s="18"/>
      <c r="M202" s="18"/>
      <c r="N202" s="37"/>
    </row>
    <row r="203" spans="8:14" ht="14.25" customHeight="1" x14ac:dyDescent="0.2">
      <c r="H203" s="18"/>
      <c r="M203" s="18"/>
      <c r="N203" s="37"/>
    </row>
    <row r="204" spans="8:14" ht="14.25" customHeight="1" x14ac:dyDescent="0.2">
      <c r="H204" s="18"/>
      <c r="M204" s="18"/>
      <c r="N204" s="37"/>
    </row>
    <row r="205" spans="8:14" ht="14.25" customHeight="1" x14ac:dyDescent="0.2">
      <c r="H205" s="18"/>
      <c r="M205" s="18"/>
      <c r="N205" s="37"/>
    </row>
    <row r="206" spans="8:14" ht="14.25" customHeight="1" x14ac:dyDescent="0.2">
      <c r="H206" s="18"/>
      <c r="M206" s="18"/>
      <c r="N206" s="37"/>
    </row>
    <row r="207" spans="8:14" ht="14.25" customHeight="1" x14ac:dyDescent="0.2">
      <c r="H207" s="18"/>
      <c r="M207" s="18"/>
      <c r="N207" s="37"/>
    </row>
    <row r="208" spans="8:14" ht="14.25" customHeight="1" x14ac:dyDescent="0.2">
      <c r="H208" s="18"/>
      <c r="M208" s="18"/>
      <c r="N208" s="37"/>
    </row>
    <row r="209" spans="8:14" ht="14.25" customHeight="1" x14ac:dyDescent="0.2">
      <c r="H209" s="18"/>
      <c r="M209" s="18"/>
      <c r="N209" s="37"/>
    </row>
    <row r="210" spans="8:14" ht="14.25" customHeight="1" x14ac:dyDescent="0.2">
      <c r="H210" s="18"/>
      <c r="M210" s="18"/>
      <c r="N210" s="37"/>
    </row>
    <row r="211" spans="8:14" ht="14.25" customHeight="1" x14ac:dyDescent="0.2">
      <c r="H211" s="18"/>
      <c r="M211" s="18"/>
      <c r="N211" s="37"/>
    </row>
    <row r="212" spans="8:14" ht="14.25" customHeight="1" x14ac:dyDescent="0.2">
      <c r="H212" s="18"/>
      <c r="M212" s="18"/>
      <c r="N212" s="37"/>
    </row>
    <row r="213" spans="8:14" ht="14.25" customHeight="1" x14ac:dyDescent="0.2">
      <c r="H213" s="18"/>
      <c r="M213" s="18"/>
      <c r="N213" s="37"/>
    </row>
    <row r="214" spans="8:14" ht="14.25" customHeight="1" x14ac:dyDescent="0.2">
      <c r="H214" s="18"/>
      <c r="M214" s="18"/>
      <c r="N214" s="37"/>
    </row>
    <row r="215" spans="8:14" ht="14.25" customHeight="1" x14ac:dyDescent="0.2">
      <c r="H215" s="18"/>
      <c r="M215" s="18"/>
      <c r="N215" s="37"/>
    </row>
    <row r="216" spans="8:14" ht="14.25" customHeight="1" x14ac:dyDescent="0.2">
      <c r="H216" s="18"/>
      <c r="M216" s="18"/>
      <c r="N216" s="37"/>
    </row>
    <row r="217" spans="8:14" ht="14.25" customHeight="1" x14ac:dyDescent="0.2">
      <c r="H217" s="18"/>
      <c r="M217" s="18"/>
      <c r="N217" s="37"/>
    </row>
    <row r="218" spans="8:14" ht="14.25" customHeight="1" x14ac:dyDescent="0.2">
      <c r="H218" s="18"/>
      <c r="M218" s="18"/>
      <c r="N218" s="37"/>
    </row>
    <row r="219" spans="8:14" ht="14.25" customHeight="1" x14ac:dyDescent="0.2">
      <c r="H219" s="18"/>
      <c r="M219" s="18"/>
      <c r="N219" s="37"/>
    </row>
    <row r="220" spans="8:14" ht="14.25" customHeight="1" x14ac:dyDescent="0.2">
      <c r="H220" s="18"/>
      <c r="M220" s="18"/>
      <c r="N220" s="37"/>
    </row>
    <row r="221" spans="8:14" ht="14.25" customHeight="1" x14ac:dyDescent="0.2">
      <c r="H221" s="18"/>
      <c r="M221" s="18"/>
      <c r="N221" s="37"/>
    </row>
    <row r="222" spans="8:14" ht="14.25" customHeight="1" x14ac:dyDescent="0.2">
      <c r="H222" s="18"/>
      <c r="M222" s="18"/>
      <c r="N222" s="37"/>
    </row>
    <row r="223" spans="8:14" ht="14.25" customHeight="1" x14ac:dyDescent="0.2">
      <c r="H223" s="18"/>
      <c r="M223" s="18"/>
      <c r="N223" s="37"/>
    </row>
    <row r="224" spans="8:14" ht="14.25" customHeight="1" x14ac:dyDescent="0.2">
      <c r="H224" s="18"/>
      <c r="M224" s="18"/>
      <c r="N224" s="37"/>
    </row>
    <row r="225" spans="8:14" ht="14.25" customHeight="1" x14ac:dyDescent="0.2">
      <c r="H225" s="18"/>
      <c r="M225" s="18"/>
      <c r="N225" s="37"/>
    </row>
    <row r="226" spans="8:14" ht="14.25" customHeight="1" x14ac:dyDescent="0.2">
      <c r="H226" s="18"/>
      <c r="M226" s="18"/>
      <c r="N226" s="37"/>
    </row>
    <row r="227" spans="8:14" ht="14.25" customHeight="1" x14ac:dyDescent="0.2">
      <c r="H227" s="18"/>
      <c r="M227" s="18"/>
      <c r="N227" s="37"/>
    </row>
    <row r="228" spans="8:14" ht="14.25" customHeight="1" x14ac:dyDescent="0.2">
      <c r="H228" s="18"/>
      <c r="M228" s="18"/>
      <c r="N228" s="37"/>
    </row>
    <row r="229" spans="8:14" ht="14.25" customHeight="1" x14ac:dyDescent="0.2">
      <c r="H229" s="18"/>
      <c r="M229" s="18"/>
      <c r="N229" s="37"/>
    </row>
    <row r="230" spans="8:14" ht="14.25" customHeight="1" x14ac:dyDescent="0.2">
      <c r="H230" s="18"/>
      <c r="M230" s="18"/>
      <c r="N230" s="37"/>
    </row>
    <row r="231" spans="8:14" ht="14.25" customHeight="1" x14ac:dyDescent="0.2">
      <c r="H231" s="18"/>
      <c r="M231" s="18"/>
      <c r="N231" s="37"/>
    </row>
    <row r="232" spans="8:14" ht="14.25" customHeight="1" x14ac:dyDescent="0.2">
      <c r="H232" s="18"/>
      <c r="M232" s="18"/>
      <c r="N232" s="37"/>
    </row>
    <row r="233" spans="8:14" ht="14.25" customHeight="1" x14ac:dyDescent="0.2">
      <c r="H233" s="18"/>
      <c r="M233" s="18"/>
      <c r="N233" s="37"/>
    </row>
    <row r="234" spans="8:14" ht="14.25" customHeight="1" x14ac:dyDescent="0.2">
      <c r="H234" s="18"/>
      <c r="M234" s="18"/>
      <c r="N234" s="37"/>
    </row>
    <row r="235" spans="8:14" ht="14.25" customHeight="1" x14ac:dyDescent="0.2">
      <c r="H235" s="18"/>
      <c r="M235" s="18"/>
      <c r="N235" s="37"/>
    </row>
    <row r="236" spans="8:14" ht="14.25" customHeight="1" x14ac:dyDescent="0.2">
      <c r="H236" s="18"/>
      <c r="M236" s="18"/>
      <c r="N236" s="37"/>
    </row>
    <row r="237" spans="8:14" ht="14.25" customHeight="1" x14ac:dyDescent="0.2">
      <c r="H237" s="18"/>
      <c r="M237" s="18"/>
      <c r="N237" s="37"/>
    </row>
    <row r="238" spans="8:14" ht="14.25" customHeight="1" x14ac:dyDescent="0.2">
      <c r="H238" s="18"/>
      <c r="M238" s="18"/>
      <c r="N238" s="37"/>
    </row>
    <row r="239" spans="8:14" ht="14.25" customHeight="1" x14ac:dyDescent="0.2">
      <c r="H239" s="18"/>
      <c r="M239" s="18"/>
      <c r="N239" s="37"/>
    </row>
    <row r="240" spans="8:14" ht="14.25" customHeight="1" x14ac:dyDescent="0.2">
      <c r="H240" s="18"/>
      <c r="M240" s="18"/>
      <c r="N240" s="37"/>
    </row>
    <row r="241" spans="8:14" ht="14.25" customHeight="1" x14ac:dyDescent="0.2">
      <c r="H241" s="18"/>
      <c r="M241" s="18"/>
      <c r="N241" s="37"/>
    </row>
    <row r="242" spans="8:14" ht="14.25" customHeight="1" x14ac:dyDescent="0.2">
      <c r="H242" s="18"/>
      <c r="M242" s="18"/>
      <c r="N242" s="37"/>
    </row>
    <row r="243" spans="8:14" ht="14.25" customHeight="1" x14ac:dyDescent="0.2">
      <c r="H243" s="18"/>
      <c r="M243" s="18"/>
      <c r="N243" s="37"/>
    </row>
    <row r="244" spans="8:14" ht="14.25" customHeight="1" x14ac:dyDescent="0.2">
      <c r="H244" s="18"/>
      <c r="M244" s="18"/>
      <c r="N244" s="37"/>
    </row>
    <row r="245" spans="8:14" ht="14.25" customHeight="1" x14ac:dyDescent="0.2">
      <c r="H245" s="18"/>
      <c r="M245" s="18"/>
      <c r="N245" s="37"/>
    </row>
    <row r="246" spans="8:14" ht="14.25" customHeight="1" x14ac:dyDescent="0.2">
      <c r="H246" s="18"/>
      <c r="M246" s="18"/>
      <c r="N246" s="37"/>
    </row>
    <row r="247" spans="8:14" ht="14.25" customHeight="1" x14ac:dyDescent="0.2">
      <c r="H247" s="18"/>
      <c r="M247" s="18"/>
      <c r="N247" s="37"/>
    </row>
    <row r="248" spans="8:14" ht="14.25" customHeight="1" x14ac:dyDescent="0.2">
      <c r="H248" s="18"/>
      <c r="M248" s="18"/>
      <c r="N248" s="37"/>
    </row>
    <row r="249" spans="8:14" ht="14.25" customHeight="1" x14ac:dyDescent="0.2">
      <c r="H249" s="18"/>
      <c r="M249" s="18"/>
      <c r="N249" s="37"/>
    </row>
    <row r="250" spans="8:14" ht="14.25" customHeight="1" x14ac:dyDescent="0.2">
      <c r="H250" s="18"/>
      <c r="M250" s="18"/>
      <c r="N250" s="37"/>
    </row>
    <row r="251" spans="8:14" ht="14.25" customHeight="1" x14ac:dyDescent="0.2">
      <c r="H251" s="18"/>
      <c r="M251" s="18"/>
      <c r="N251" s="37"/>
    </row>
    <row r="252" spans="8:14" ht="14.25" customHeight="1" x14ac:dyDescent="0.2">
      <c r="H252" s="18"/>
      <c r="M252" s="18"/>
      <c r="N252" s="37"/>
    </row>
    <row r="253" spans="8:14" ht="14.25" customHeight="1" x14ac:dyDescent="0.2">
      <c r="H253" s="18"/>
      <c r="M253" s="18"/>
      <c r="N253" s="37"/>
    </row>
    <row r="254" spans="8:14" ht="14.25" customHeight="1" x14ac:dyDescent="0.2">
      <c r="H254" s="18"/>
      <c r="M254" s="18"/>
      <c r="N254" s="37"/>
    </row>
    <row r="255" spans="8:14" ht="14.25" customHeight="1" x14ac:dyDescent="0.2">
      <c r="H255" s="18"/>
      <c r="M255" s="18"/>
      <c r="N255" s="37"/>
    </row>
    <row r="256" spans="8:14" ht="14.25" customHeight="1" x14ac:dyDescent="0.2">
      <c r="H256" s="18"/>
      <c r="M256" s="18"/>
      <c r="N256" s="37"/>
    </row>
    <row r="257" spans="8:14" ht="14.25" customHeight="1" x14ac:dyDescent="0.2">
      <c r="H257" s="18"/>
      <c r="M257" s="18"/>
      <c r="N257" s="37"/>
    </row>
    <row r="258" spans="8:14" ht="14.25" customHeight="1" x14ac:dyDescent="0.2">
      <c r="H258" s="18"/>
      <c r="M258" s="18"/>
      <c r="N258" s="37"/>
    </row>
    <row r="259" spans="8:14" ht="14.25" customHeight="1" x14ac:dyDescent="0.2">
      <c r="H259" s="18"/>
      <c r="M259" s="18"/>
      <c r="N259" s="37"/>
    </row>
    <row r="260" spans="8:14" ht="14.25" customHeight="1" x14ac:dyDescent="0.2">
      <c r="H260" s="18"/>
      <c r="M260" s="18"/>
      <c r="N260" s="37"/>
    </row>
    <row r="261" spans="8:14" ht="14.25" customHeight="1" x14ac:dyDescent="0.2">
      <c r="H261" s="18"/>
      <c r="M261" s="18"/>
      <c r="N261" s="37"/>
    </row>
    <row r="262" spans="8:14" ht="14.25" customHeight="1" x14ac:dyDescent="0.2">
      <c r="H262" s="18"/>
      <c r="M262" s="18"/>
      <c r="N262" s="37"/>
    </row>
    <row r="263" spans="8:14" ht="14.25" customHeight="1" x14ac:dyDescent="0.2">
      <c r="H263" s="18"/>
      <c r="M263" s="18"/>
      <c r="N263" s="37"/>
    </row>
    <row r="264" spans="8:14" ht="14.25" customHeight="1" x14ac:dyDescent="0.2">
      <c r="H264" s="18"/>
      <c r="M264" s="18"/>
      <c r="N264" s="37"/>
    </row>
    <row r="265" spans="8:14" ht="14.25" customHeight="1" x14ac:dyDescent="0.2">
      <c r="H265" s="18"/>
      <c r="M265" s="18"/>
      <c r="N265" s="37"/>
    </row>
    <row r="266" spans="8:14" ht="14.25" customHeight="1" x14ac:dyDescent="0.2">
      <c r="H266" s="18"/>
      <c r="M266" s="18"/>
      <c r="N266" s="37"/>
    </row>
    <row r="267" spans="8:14" ht="14.25" customHeight="1" x14ac:dyDescent="0.2">
      <c r="H267" s="18"/>
      <c r="M267" s="18"/>
      <c r="N267" s="37"/>
    </row>
    <row r="268" spans="8:14" ht="14.25" customHeight="1" x14ac:dyDescent="0.2">
      <c r="H268" s="18"/>
      <c r="M268" s="18"/>
      <c r="N268" s="37"/>
    </row>
    <row r="269" spans="8:14" ht="14.25" customHeight="1" x14ac:dyDescent="0.2">
      <c r="H269" s="18"/>
      <c r="M269" s="18"/>
      <c r="N269" s="37"/>
    </row>
    <row r="270" spans="8:14" ht="14.25" customHeight="1" x14ac:dyDescent="0.2">
      <c r="H270" s="18"/>
      <c r="M270" s="18"/>
      <c r="N270" s="37"/>
    </row>
    <row r="271" spans="8:14" ht="14.25" customHeight="1" x14ac:dyDescent="0.2">
      <c r="H271" s="18"/>
      <c r="M271" s="18"/>
      <c r="N271" s="37"/>
    </row>
    <row r="272" spans="8:14" ht="14.25" customHeight="1" x14ac:dyDescent="0.2">
      <c r="H272" s="18"/>
      <c r="M272" s="18"/>
      <c r="N272" s="37"/>
    </row>
    <row r="273" spans="8:14" ht="14.25" customHeight="1" x14ac:dyDescent="0.2">
      <c r="H273" s="18"/>
      <c r="M273" s="18"/>
      <c r="N273" s="37"/>
    </row>
    <row r="274" spans="8:14" ht="14.25" customHeight="1" x14ac:dyDescent="0.2">
      <c r="H274" s="18"/>
      <c r="M274" s="18"/>
      <c r="N274" s="37"/>
    </row>
    <row r="275" spans="8:14" ht="14.25" customHeight="1" x14ac:dyDescent="0.2">
      <c r="H275" s="18"/>
      <c r="M275" s="18"/>
      <c r="N275" s="37"/>
    </row>
    <row r="276" spans="8:14" ht="14.25" customHeight="1" x14ac:dyDescent="0.2">
      <c r="H276" s="18"/>
      <c r="M276" s="18"/>
      <c r="N276" s="37"/>
    </row>
    <row r="277" spans="8:14" ht="14.25" customHeight="1" x14ac:dyDescent="0.2">
      <c r="H277" s="18"/>
      <c r="M277" s="18"/>
      <c r="N277" s="37"/>
    </row>
    <row r="278" spans="8:14" ht="14.25" customHeight="1" x14ac:dyDescent="0.2">
      <c r="H278" s="18"/>
      <c r="M278" s="18"/>
      <c r="N278" s="37"/>
    </row>
    <row r="279" spans="8:14" ht="14.25" customHeight="1" x14ac:dyDescent="0.2">
      <c r="H279" s="18"/>
      <c r="M279" s="18"/>
      <c r="N279" s="37"/>
    </row>
    <row r="280" spans="8:14" ht="14.25" customHeight="1" x14ac:dyDescent="0.2">
      <c r="H280" s="18"/>
      <c r="M280" s="18"/>
      <c r="N280" s="37"/>
    </row>
    <row r="281" spans="8:14" ht="14.25" customHeight="1" x14ac:dyDescent="0.2">
      <c r="H281" s="18"/>
      <c r="M281" s="18"/>
      <c r="N281" s="37"/>
    </row>
    <row r="282" spans="8:14" ht="14.25" customHeight="1" x14ac:dyDescent="0.2">
      <c r="H282" s="18"/>
      <c r="M282" s="18"/>
      <c r="N282" s="37"/>
    </row>
    <row r="283" spans="8:14" ht="14.25" customHeight="1" x14ac:dyDescent="0.2">
      <c r="H283" s="18"/>
      <c r="M283" s="18"/>
      <c r="N283" s="37"/>
    </row>
    <row r="284" spans="8:14" ht="14.25" customHeight="1" x14ac:dyDescent="0.2">
      <c r="H284" s="18"/>
      <c r="M284" s="18"/>
      <c r="N284" s="37"/>
    </row>
    <row r="285" spans="8:14" ht="14.25" customHeight="1" x14ac:dyDescent="0.2">
      <c r="H285" s="18"/>
      <c r="M285" s="18"/>
      <c r="N285" s="37"/>
    </row>
    <row r="286" spans="8:14" ht="14.25" customHeight="1" x14ac:dyDescent="0.2">
      <c r="H286" s="18"/>
      <c r="M286" s="18"/>
      <c r="N286" s="37"/>
    </row>
    <row r="287" spans="8:14" ht="14.25" customHeight="1" x14ac:dyDescent="0.2">
      <c r="H287" s="18"/>
      <c r="M287" s="18"/>
      <c r="N287" s="37"/>
    </row>
    <row r="288" spans="8:14" ht="14.25" customHeight="1" x14ac:dyDescent="0.2">
      <c r="H288" s="18"/>
      <c r="M288" s="18"/>
      <c r="N288" s="37"/>
    </row>
    <row r="289" spans="8:14" ht="14.25" customHeight="1" x14ac:dyDescent="0.2">
      <c r="H289" s="18"/>
      <c r="M289" s="18"/>
      <c r="N289" s="37"/>
    </row>
    <row r="290" spans="8:14" ht="14.25" customHeight="1" x14ac:dyDescent="0.2">
      <c r="H290" s="18"/>
      <c r="M290" s="18"/>
      <c r="N290" s="37"/>
    </row>
    <row r="291" spans="8:14" ht="14.25" customHeight="1" x14ac:dyDescent="0.2">
      <c r="H291" s="18"/>
      <c r="M291" s="18"/>
      <c r="N291" s="37"/>
    </row>
    <row r="292" spans="8:14" ht="14.25" customHeight="1" x14ac:dyDescent="0.2">
      <c r="H292" s="18"/>
      <c r="M292" s="18"/>
      <c r="N292" s="37"/>
    </row>
    <row r="293" spans="8:14" ht="14.25" customHeight="1" x14ac:dyDescent="0.2">
      <c r="H293" s="18"/>
      <c r="M293" s="18"/>
      <c r="N293" s="37"/>
    </row>
    <row r="294" spans="8:14" ht="14.25" customHeight="1" x14ac:dyDescent="0.2">
      <c r="H294" s="18"/>
      <c r="M294" s="18"/>
      <c r="N294" s="37"/>
    </row>
    <row r="295" spans="8:14" ht="14.25" customHeight="1" x14ac:dyDescent="0.2">
      <c r="H295" s="18"/>
      <c r="M295" s="18"/>
      <c r="N295" s="37"/>
    </row>
    <row r="296" spans="8:14" ht="14.25" customHeight="1" x14ac:dyDescent="0.2">
      <c r="H296" s="18"/>
      <c r="M296" s="18"/>
      <c r="N296" s="37"/>
    </row>
    <row r="297" spans="8:14" ht="14.25" customHeight="1" x14ac:dyDescent="0.2">
      <c r="H297" s="18"/>
      <c r="M297" s="18"/>
      <c r="N297" s="37"/>
    </row>
    <row r="298" spans="8:14" ht="14.25" customHeight="1" x14ac:dyDescent="0.2">
      <c r="H298" s="18"/>
      <c r="M298" s="18"/>
      <c r="N298" s="37"/>
    </row>
    <row r="299" spans="8:14" ht="14.25" customHeight="1" x14ac:dyDescent="0.2">
      <c r="H299" s="18"/>
      <c r="M299" s="18"/>
      <c r="N299" s="37"/>
    </row>
    <row r="300" spans="8:14" ht="14.25" customHeight="1" x14ac:dyDescent="0.2">
      <c r="H300" s="18"/>
      <c r="M300" s="18"/>
      <c r="N300" s="37"/>
    </row>
    <row r="301" spans="8:14" ht="14.25" customHeight="1" x14ac:dyDescent="0.2">
      <c r="H301" s="18"/>
      <c r="M301" s="18"/>
      <c r="N301" s="37"/>
    </row>
    <row r="302" spans="8:14" ht="14.25" customHeight="1" x14ac:dyDescent="0.2">
      <c r="H302" s="18"/>
      <c r="M302" s="18"/>
      <c r="N302" s="37"/>
    </row>
    <row r="303" spans="8:14" ht="14.25" customHeight="1" x14ac:dyDescent="0.2">
      <c r="H303" s="18"/>
      <c r="M303" s="18"/>
      <c r="N303" s="37"/>
    </row>
    <row r="304" spans="8:14" ht="14.25" customHeight="1" x14ac:dyDescent="0.2">
      <c r="H304" s="18"/>
      <c r="M304" s="18"/>
      <c r="N304" s="37"/>
    </row>
    <row r="305" spans="8:14" ht="14.25" customHeight="1" x14ac:dyDescent="0.2">
      <c r="H305" s="18"/>
      <c r="M305" s="18"/>
      <c r="N305" s="37"/>
    </row>
    <row r="306" spans="8:14" ht="14.25" customHeight="1" x14ac:dyDescent="0.2">
      <c r="H306" s="18"/>
      <c r="M306" s="18"/>
      <c r="N306" s="37"/>
    </row>
    <row r="307" spans="8:14" ht="14.25" customHeight="1" x14ac:dyDescent="0.2">
      <c r="H307" s="18"/>
      <c r="M307" s="18"/>
      <c r="N307" s="37"/>
    </row>
    <row r="308" spans="8:14" ht="14.25" customHeight="1" x14ac:dyDescent="0.2">
      <c r="H308" s="18"/>
      <c r="M308" s="18"/>
      <c r="N308" s="37"/>
    </row>
    <row r="309" spans="8:14" ht="14.25" customHeight="1" x14ac:dyDescent="0.2">
      <c r="H309" s="18"/>
      <c r="M309" s="18"/>
      <c r="N309" s="37"/>
    </row>
    <row r="310" spans="8:14" ht="14.25" customHeight="1" x14ac:dyDescent="0.2">
      <c r="H310" s="18"/>
      <c r="M310" s="18"/>
      <c r="N310" s="37"/>
    </row>
    <row r="311" spans="8:14" ht="14.25" customHeight="1" x14ac:dyDescent="0.2">
      <c r="H311" s="18"/>
      <c r="M311" s="18"/>
      <c r="N311" s="37"/>
    </row>
    <row r="312" spans="8:14" ht="14.25" customHeight="1" x14ac:dyDescent="0.2">
      <c r="H312" s="18"/>
      <c r="M312" s="18"/>
      <c r="N312" s="37"/>
    </row>
    <row r="313" spans="8:14" ht="14.25" customHeight="1" x14ac:dyDescent="0.2">
      <c r="H313" s="18"/>
      <c r="M313" s="18"/>
      <c r="N313" s="37"/>
    </row>
    <row r="314" spans="8:14" ht="14.25" customHeight="1" x14ac:dyDescent="0.2">
      <c r="H314" s="18"/>
      <c r="M314" s="18"/>
      <c r="N314" s="37"/>
    </row>
    <row r="315" spans="8:14" ht="14.25" customHeight="1" x14ac:dyDescent="0.2">
      <c r="H315" s="18"/>
      <c r="M315" s="18"/>
      <c r="N315" s="37"/>
    </row>
    <row r="316" spans="8:14" ht="14.25" customHeight="1" x14ac:dyDescent="0.2">
      <c r="H316" s="18"/>
      <c r="M316" s="18"/>
      <c r="N316" s="37"/>
    </row>
    <row r="317" spans="8:14" ht="14.25" customHeight="1" x14ac:dyDescent="0.2">
      <c r="H317" s="18"/>
      <c r="M317" s="18"/>
      <c r="N317" s="37"/>
    </row>
    <row r="318" spans="8:14" ht="14.25" customHeight="1" x14ac:dyDescent="0.2">
      <c r="H318" s="18"/>
      <c r="M318" s="18"/>
      <c r="N318" s="37"/>
    </row>
    <row r="319" spans="8:14" ht="14.25" customHeight="1" x14ac:dyDescent="0.2">
      <c r="H319" s="18"/>
      <c r="M319" s="18"/>
      <c r="N319" s="37"/>
    </row>
    <row r="320" spans="8:14" ht="14.25" customHeight="1" x14ac:dyDescent="0.2">
      <c r="H320" s="18"/>
      <c r="M320" s="18"/>
      <c r="N320" s="37"/>
    </row>
    <row r="321" spans="8:14" ht="14.25" customHeight="1" x14ac:dyDescent="0.2">
      <c r="H321" s="18"/>
      <c r="M321" s="18"/>
      <c r="N321" s="37"/>
    </row>
    <row r="322" spans="8:14" ht="14.25" customHeight="1" x14ac:dyDescent="0.2">
      <c r="H322" s="18"/>
      <c r="M322" s="18"/>
      <c r="N322" s="37"/>
    </row>
    <row r="323" spans="8:14" ht="14.25" customHeight="1" x14ac:dyDescent="0.2">
      <c r="H323" s="18"/>
      <c r="M323" s="18"/>
      <c r="N323" s="37"/>
    </row>
    <row r="324" spans="8:14" ht="14.25" customHeight="1" x14ac:dyDescent="0.2">
      <c r="H324" s="18"/>
      <c r="M324" s="18"/>
      <c r="N324" s="37"/>
    </row>
    <row r="325" spans="8:14" ht="14.25" customHeight="1" x14ac:dyDescent="0.2">
      <c r="H325" s="18"/>
      <c r="M325" s="18"/>
      <c r="N325" s="37"/>
    </row>
    <row r="326" spans="8:14" ht="14.25" customHeight="1" x14ac:dyDescent="0.2">
      <c r="H326" s="18"/>
      <c r="M326" s="18"/>
      <c r="N326" s="37"/>
    </row>
    <row r="327" spans="8:14" ht="14.25" customHeight="1" x14ac:dyDescent="0.2">
      <c r="H327" s="18"/>
      <c r="M327" s="18"/>
      <c r="N327" s="37"/>
    </row>
    <row r="328" spans="8:14" ht="14.25" customHeight="1" x14ac:dyDescent="0.2">
      <c r="H328" s="18"/>
      <c r="M328" s="18"/>
      <c r="N328" s="37"/>
    </row>
    <row r="329" spans="8:14" ht="14.25" customHeight="1" x14ac:dyDescent="0.2">
      <c r="H329" s="18"/>
      <c r="M329" s="18"/>
      <c r="N329" s="37"/>
    </row>
    <row r="330" spans="8:14" ht="14.25" customHeight="1" x14ac:dyDescent="0.2">
      <c r="H330" s="18"/>
      <c r="M330" s="18"/>
      <c r="N330" s="37"/>
    </row>
    <row r="331" spans="8:14" ht="14.25" customHeight="1" x14ac:dyDescent="0.2">
      <c r="H331" s="18"/>
      <c r="M331" s="18"/>
      <c r="N331" s="37"/>
    </row>
    <row r="332" spans="8:14" ht="14.25" customHeight="1" x14ac:dyDescent="0.2">
      <c r="H332" s="18"/>
      <c r="M332" s="18"/>
      <c r="N332" s="37"/>
    </row>
    <row r="333" spans="8:14" ht="14.25" customHeight="1" x14ac:dyDescent="0.2">
      <c r="H333" s="18"/>
      <c r="M333" s="18"/>
      <c r="N333" s="37"/>
    </row>
    <row r="334" spans="8:14" ht="14.25" customHeight="1" x14ac:dyDescent="0.2">
      <c r="H334" s="18"/>
      <c r="M334" s="18"/>
      <c r="N334" s="37"/>
    </row>
    <row r="335" spans="8:14" ht="14.25" customHeight="1" x14ac:dyDescent="0.2">
      <c r="H335" s="18"/>
      <c r="M335" s="18"/>
      <c r="N335" s="37"/>
    </row>
    <row r="336" spans="8:14" ht="14.25" customHeight="1" x14ac:dyDescent="0.2">
      <c r="H336" s="18"/>
      <c r="M336" s="18"/>
      <c r="N336" s="37"/>
    </row>
    <row r="337" spans="8:14" ht="14.25" customHeight="1" x14ac:dyDescent="0.2">
      <c r="H337" s="18"/>
      <c r="M337" s="18"/>
      <c r="N337" s="37"/>
    </row>
    <row r="338" spans="8:14" ht="14.25" customHeight="1" x14ac:dyDescent="0.2">
      <c r="H338" s="18"/>
      <c r="M338" s="18"/>
      <c r="N338" s="37"/>
    </row>
    <row r="339" spans="8:14" ht="14.25" customHeight="1" x14ac:dyDescent="0.2">
      <c r="H339" s="18"/>
      <c r="M339" s="18"/>
      <c r="N339" s="37"/>
    </row>
    <row r="340" spans="8:14" ht="14.25" customHeight="1" x14ac:dyDescent="0.2">
      <c r="H340" s="18"/>
      <c r="M340" s="18"/>
      <c r="N340" s="37"/>
    </row>
    <row r="341" spans="8:14" ht="14.25" customHeight="1" x14ac:dyDescent="0.2">
      <c r="H341" s="18"/>
      <c r="M341" s="18"/>
      <c r="N341" s="37"/>
    </row>
    <row r="342" spans="8:14" ht="14.25" customHeight="1" x14ac:dyDescent="0.2">
      <c r="H342" s="18"/>
      <c r="M342" s="18"/>
      <c r="N342" s="37"/>
    </row>
    <row r="343" spans="8:14" ht="14.25" customHeight="1" x14ac:dyDescent="0.2">
      <c r="H343" s="18"/>
      <c r="M343" s="18"/>
      <c r="N343" s="37"/>
    </row>
    <row r="344" spans="8:14" ht="14.25" customHeight="1" x14ac:dyDescent="0.2">
      <c r="H344" s="18"/>
      <c r="M344" s="18"/>
      <c r="N344" s="37"/>
    </row>
    <row r="345" spans="8:14" ht="14.25" customHeight="1" x14ac:dyDescent="0.2">
      <c r="H345" s="18"/>
      <c r="M345" s="18"/>
      <c r="N345" s="37"/>
    </row>
    <row r="346" spans="8:14" ht="14.25" customHeight="1" x14ac:dyDescent="0.2">
      <c r="H346" s="18"/>
      <c r="M346" s="18"/>
      <c r="N346" s="37"/>
    </row>
    <row r="347" spans="8:14" ht="14.25" customHeight="1" x14ac:dyDescent="0.2">
      <c r="H347" s="18"/>
      <c r="M347" s="18"/>
      <c r="N347" s="37"/>
    </row>
    <row r="348" spans="8:14" ht="14.25" customHeight="1" x14ac:dyDescent="0.2">
      <c r="H348" s="18"/>
      <c r="M348" s="18"/>
      <c r="N348" s="37"/>
    </row>
    <row r="349" spans="8:14" ht="14.25" customHeight="1" x14ac:dyDescent="0.2">
      <c r="H349" s="18"/>
      <c r="M349" s="18"/>
      <c r="N349" s="37"/>
    </row>
    <row r="350" spans="8:14" ht="14.25" customHeight="1" x14ac:dyDescent="0.2">
      <c r="H350" s="18"/>
      <c r="M350" s="18"/>
      <c r="N350" s="37"/>
    </row>
    <row r="351" spans="8:14" ht="14.25" customHeight="1" x14ac:dyDescent="0.2">
      <c r="H351" s="18"/>
      <c r="M351" s="18"/>
      <c r="N351" s="37"/>
    </row>
    <row r="352" spans="8:14" ht="14.25" customHeight="1" x14ac:dyDescent="0.2">
      <c r="H352" s="18"/>
      <c r="M352" s="18"/>
      <c r="N352" s="37"/>
    </row>
    <row r="353" spans="8:14" ht="14.25" customHeight="1" x14ac:dyDescent="0.2">
      <c r="H353" s="18"/>
      <c r="M353" s="18"/>
      <c r="N353" s="37"/>
    </row>
    <row r="354" spans="8:14" ht="14.25" customHeight="1" x14ac:dyDescent="0.2">
      <c r="H354" s="18"/>
      <c r="M354" s="18"/>
      <c r="N354" s="37"/>
    </row>
    <row r="355" spans="8:14" ht="14.25" customHeight="1" x14ac:dyDescent="0.2">
      <c r="H355" s="18"/>
      <c r="M355" s="18"/>
      <c r="N355" s="37"/>
    </row>
    <row r="356" spans="8:14" ht="14.25" customHeight="1" x14ac:dyDescent="0.2">
      <c r="H356" s="18"/>
      <c r="M356" s="18"/>
      <c r="N356" s="37"/>
    </row>
    <row r="357" spans="8:14" ht="14.25" customHeight="1" x14ac:dyDescent="0.2">
      <c r="H357" s="18"/>
      <c r="M357" s="18"/>
      <c r="N357" s="37"/>
    </row>
    <row r="358" spans="8:14" ht="14.25" customHeight="1" x14ac:dyDescent="0.2">
      <c r="H358" s="18"/>
      <c r="M358" s="18"/>
      <c r="N358" s="37"/>
    </row>
    <row r="359" spans="8:14" ht="14.25" customHeight="1" x14ac:dyDescent="0.2">
      <c r="H359" s="18"/>
      <c r="M359" s="18"/>
      <c r="N359" s="37"/>
    </row>
    <row r="360" spans="8:14" ht="14.25" customHeight="1" x14ac:dyDescent="0.2">
      <c r="H360" s="18"/>
      <c r="M360" s="18"/>
      <c r="N360" s="37"/>
    </row>
    <row r="361" spans="8:14" ht="14.25" customHeight="1" x14ac:dyDescent="0.2">
      <c r="H361" s="18"/>
      <c r="M361" s="18"/>
      <c r="N361" s="37"/>
    </row>
    <row r="362" spans="8:14" ht="14.25" customHeight="1" x14ac:dyDescent="0.2">
      <c r="H362" s="18"/>
      <c r="M362" s="18"/>
      <c r="N362" s="37"/>
    </row>
    <row r="363" spans="8:14" ht="14.25" customHeight="1" x14ac:dyDescent="0.2">
      <c r="H363" s="18"/>
      <c r="M363" s="18"/>
      <c r="N363" s="37"/>
    </row>
    <row r="364" spans="8:14" ht="14.25" customHeight="1" x14ac:dyDescent="0.2">
      <c r="H364" s="18"/>
      <c r="M364" s="18"/>
      <c r="N364" s="37"/>
    </row>
    <row r="365" spans="8:14" ht="14.25" customHeight="1" x14ac:dyDescent="0.2">
      <c r="H365" s="18"/>
      <c r="M365" s="18"/>
      <c r="N365" s="37"/>
    </row>
    <row r="366" spans="8:14" ht="14.25" customHeight="1" x14ac:dyDescent="0.2">
      <c r="H366" s="18"/>
      <c r="M366" s="18"/>
      <c r="N366" s="37"/>
    </row>
    <row r="367" spans="8:14" ht="14.25" customHeight="1" x14ac:dyDescent="0.2">
      <c r="H367" s="18"/>
      <c r="M367" s="18"/>
      <c r="N367" s="37"/>
    </row>
    <row r="368" spans="8:14" ht="14.25" customHeight="1" x14ac:dyDescent="0.2">
      <c r="H368" s="18"/>
      <c r="M368" s="18"/>
      <c r="N368" s="37"/>
    </row>
    <row r="369" spans="8:14" ht="14.25" customHeight="1" x14ac:dyDescent="0.2">
      <c r="H369" s="18"/>
      <c r="M369" s="18"/>
      <c r="N369" s="37"/>
    </row>
    <row r="370" spans="8:14" ht="14.25" customHeight="1" x14ac:dyDescent="0.2">
      <c r="H370" s="18"/>
      <c r="M370" s="18"/>
      <c r="N370" s="37"/>
    </row>
    <row r="371" spans="8:14" ht="14.25" customHeight="1" x14ac:dyDescent="0.2">
      <c r="H371" s="18"/>
      <c r="M371" s="18"/>
      <c r="N371" s="37"/>
    </row>
    <row r="372" spans="8:14" ht="14.25" customHeight="1" x14ac:dyDescent="0.2">
      <c r="H372" s="18"/>
      <c r="M372" s="18"/>
      <c r="N372" s="37"/>
    </row>
    <row r="373" spans="8:14" ht="14.25" customHeight="1" x14ac:dyDescent="0.2">
      <c r="H373" s="18"/>
      <c r="M373" s="18"/>
      <c r="N373" s="37"/>
    </row>
    <row r="374" spans="8:14" ht="14.25" customHeight="1" x14ac:dyDescent="0.2">
      <c r="H374" s="18"/>
      <c r="M374" s="18"/>
      <c r="N374" s="37"/>
    </row>
    <row r="375" spans="8:14" ht="14.25" customHeight="1" x14ac:dyDescent="0.2">
      <c r="H375" s="18"/>
      <c r="M375" s="18"/>
      <c r="N375" s="37"/>
    </row>
    <row r="376" spans="8:14" ht="14.25" customHeight="1" x14ac:dyDescent="0.2">
      <c r="H376" s="18"/>
      <c r="M376" s="18"/>
      <c r="N376" s="37"/>
    </row>
    <row r="377" spans="8:14" ht="14.25" customHeight="1" x14ac:dyDescent="0.2">
      <c r="H377" s="18"/>
      <c r="M377" s="18"/>
      <c r="N377" s="37"/>
    </row>
    <row r="378" spans="8:14" ht="14.25" customHeight="1" x14ac:dyDescent="0.2">
      <c r="H378" s="18"/>
      <c r="M378" s="18"/>
      <c r="N378" s="37"/>
    </row>
    <row r="379" spans="8:14" ht="14.25" customHeight="1" x14ac:dyDescent="0.2">
      <c r="H379" s="18"/>
      <c r="M379" s="18"/>
      <c r="N379" s="37"/>
    </row>
    <row r="380" spans="8:14" ht="14.25" customHeight="1" x14ac:dyDescent="0.2">
      <c r="H380" s="18"/>
      <c r="M380" s="18"/>
      <c r="N380" s="37"/>
    </row>
    <row r="381" spans="8:14" ht="14.25" customHeight="1" x14ac:dyDescent="0.2">
      <c r="H381" s="18"/>
      <c r="M381" s="18"/>
      <c r="N381" s="37"/>
    </row>
    <row r="382" spans="8:14" ht="14.25" customHeight="1" x14ac:dyDescent="0.2">
      <c r="H382" s="18"/>
      <c r="M382" s="18"/>
      <c r="N382" s="37"/>
    </row>
    <row r="383" spans="8:14" ht="14.25" customHeight="1" x14ac:dyDescent="0.2">
      <c r="H383" s="18"/>
      <c r="M383" s="18"/>
      <c r="N383" s="37"/>
    </row>
    <row r="384" spans="8:14" ht="14.25" customHeight="1" x14ac:dyDescent="0.2">
      <c r="H384" s="18"/>
      <c r="M384" s="18"/>
      <c r="N384" s="37"/>
    </row>
    <row r="385" spans="8:14" ht="14.25" customHeight="1" x14ac:dyDescent="0.2">
      <c r="H385" s="18"/>
      <c r="M385" s="18"/>
      <c r="N385" s="37"/>
    </row>
    <row r="386" spans="8:14" ht="14.25" customHeight="1" x14ac:dyDescent="0.2">
      <c r="H386" s="18"/>
      <c r="M386" s="18"/>
      <c r="N386" s="37"/>
    </row>
    <row r="387" spans="8:14" ht="14.25" customHeight="1" x14ac:dyDescent="0.2">
      <c r="H387" s="18"/>
      <c r="M387" s="18"/>
      <c r="N387" s="37"/>
    </row>
    <row r="388" spans="8:14" ht="14.25" customHeight="1" x14ac:dyDescent="0.2">
      <c r="H388" s="18"/>
      <c r="M388" s="18"/>
      <c r="N388" s="37"/>
    </row>
    <row r="389" spans="8:14" ht="14.25" customHeight="1" x14ac:dyDescent="0.2">
      <c r="H389" s="18"/>
      <c r="M389" s="18"/>
      <c r="N389" s="37"/>
    </row>
    <row r="390" spans="8:14" ht="14.25" customHeight="1" x14ac:dyDescent="0.2">
      <c r="H390" s="18"/>
      <c r="M390" s="18"/>
      <c r="N390" s="37"/>
    </row>
    <row r="391" spans="8:14" ht="14.25" customHeight="1" x14ac:dyDescent="0.2">
      <c r="H391" s="18"/>
      <c r="M391" s="18"/>
      <c r="N391" s="37"/>
    </row>
    <row r="392" spans="8:14" ht="14.25" customHeight="1" x14ac:dyDescent="0.2">
      <c r="H392" s="18"/>
      <c r="M392" s="18"/>
      <c r="N392" s="37"/>
    </row>
    <row r="393" spans="8:14" ht="14.25" customHeight="1" x14ac:dyDescent="0.2">
      <c r="H393" s="18"/>
      <c r="M393" s="18"/>
      <c r="N393" s="37"/>
    </row>
    <row r="394" spans="8:14" ht="14.25" customHeight="1" x14ac:dyDescent="0.2">
      <c r="H394" s="18"/>
      <c r="M394" s="18"/>
      <c r="N394" s="37"/>
    </row>
    <row r="395" spans="8:14" ht="14.25" customHeight="1" x14ac:dyDescent="0.2">
      <c r="H395" s="18"/>
      <c r="M395" s="18"/>
      <c r="N395" s="37"/>
    </row>
    <row r="396" spans="8:14" ht="14.25" customHeight="1" x14ac:dyDescent="0.2">
      <c r="H396" s="18"/>
      <c r="M396" s="18"/>
      <c r="N396" s="37"/>
    </row>
    <row r="397" spans="8:14" ht="14.25" customHeight="1" x14ac:dyDescent="0.2">
      <c r="H397" s="18"/>
      <c r="M397" s="18"/>
      <c r="N397" s="37"/>
    </row>
    <row r="398" spans="8:14" ht="14.25" customHeight="1" x14ac:dyDescent="0.2">
      <c r="H398" s="18"/>
      <c r="M398" s="18"/>
      <c r="N398" s="37"/>
    </row>
    <row r="399" spans="8:14" ht="14.25" customHeight="1" x14ac:dyDescent="0.2">
      <c r="H399" s="18"/>
      <c r="M399" s="18"/>
      <c r="N399" s="37"/>
    </row>
    <row r="400" spans="8:14" ht="14.25" customHeight="1" x14ac:dyDescent="0.2">
      <c r="H400" s="18"/>
      <c r="M400" s="18"/>
      <c r="N400" s="37"/>
    </row>
    <row r="401" spans="8:14" ht="14.25" customHeight="1" x14ac:dyDescent="0.2">
      <c r="H401" s="18"/>
      <c r="M401" s="18"/>
      <c r="N401" s="37"/>
    </row>
    <row r="402" spans="8:14" ht="14.25" customHeight="1" x14ac:dyDescent="0.2">
      <c r="H402" s="18"/>
      <c r="M402" s="18"/>
      <c r="N402" s="37"/>
    </row>
    <row r="403" spans="8:14" ht="14.25" customHeight="1" x14ac:dyDescent="0.2">
      <c r="H403" s="18"/>
      <c r="M403" s="18"/>
      <c r="N403" s="37"/>
    </row>
    <row r="404" spans="8:14" ht="14.25" customHeight="1" x14ac:dyDescent="0.2">
      <c r="H404" s="18"/>
      <c r="M404" s="18"/>
      <c r="N404" s="37"/>
    </row>
    <row r="405" spans="8:14" ht="14.25" customHeight="1" x14ac:dyDescent="0.2">
      <c r="H405" s="18"/>
      <c r="M405" s="18"/>
      <c r="N405" s="37"/>
    </row>
    <row r="406" spans="8:14" ht="14.25" customHeight="1" x14ac:dyDescent="0.2">
      <c r="H406" s="18"/>
      <c r="M406" s="18"/>
      <c r="N406" s="37"/>
    </row>
    <row r="407" spans="8:14" ht="14.25" customHeight="1" x14ac:dyDescent="0.2">
      <c r="H407" s="18"/>
      <c r="M407" s="18"/>
      <c r="N407" s="37"/>
    </row>
    <row r="408" spans="8:14" ht="14.25" customHeight="1" x14ac:dyDescent="0.2">
      <c r="H408" s="18"/>
      <c r="M408" s="18"/>
      <c r="N408" s="37"/>
    </row>
    <row r="409" spans="8:14" ht="14.25" customHeight="1" x14ac:dyDescent="0.2">
      <c r="H409" s="18"/>
      <c r="M409" s="18"/>
      <c r="N409" s="37"/>
    </row>
    <row r="410" spans="8:14" ht="14.25" customHeight="1" x14ac:dyDescent="0.2">
      <c r="H410" s="18"/>
      <c r="M410" s="18"/>
      <c r="N410" s="37"/>
    </row>
    <row r="411" spans="8:14" ht="14.25" customHeight="1" x14ac:dyDescent="0.2">
      <c r="H411" s="18"/>
      <c r="M411" s="18"/>
      <c r="N411" s="37"/>
    </row>
    <row r="412" spans="8:14" ht="14.25" customHeight="1" x14ac:dyDescent="0.2">
      <c r="H412" s="18"/>
      <c r="M412" s="18"/>
      <c r="N412" s="37"/>
    </row>
    <row r="413" spans="8:14" ht="14.25" customHeight="1" x14ac:dyDescent="0.2">
      <c r="H413" s="18"/>
      <c r="M413" s="18"/>
      <c r="N413" s="37"/>
    </row>
    <row r="414" spans="8:14" ht="14.25" customHeight="1" x14ac:dyDescent="0.2">
      <c r="H414" s="18"/>
      <c r="M414" s="18"/>
      <c r="N414" s="37"/>
    </row>
    <row r="415" spans="8:14" ht="14.25" customHeight="1" x14ac:dyDescent="0.2">
      <c r="H415" s="18"/>
      <c r="M415" s="18"/>
      <c r="N415" s="37"/>
    </row>
    <row r="416" spans="8:14" ht="14.25" customHeight="1" x14ac:dyDescent="0.2">
      <c r="H416" s="18"/>
      <c r="M416" s="18"/>
      <c r="N416" s="37"/>
    </row>
    <row r="417" spans="8:14" ht="14.25" customHeight="1" x14ac:dyDescent="0.2">
      <c r="H417" s="18"/>
      <c r="M417" s="18"/>
      <c r="N417" s="37"/>
    </row>
    <row r="418" spans="8:14" ht="14.25" customHeight="1" x14ac:dyDescent="0.2">
      <c r="H418" s="18"/>
      <c r="M418" s="18"/>
      <c r="N418" s="37"/>
    </row>
    <row r="419" spans="8:14" ht="14.25" customHeight="1" x14ac:dyDescent="0.2">
      <c r="H419" s="18"/>
      <c r="M419" s="18"/>
      <c r="N419" s="37"/>
    </row>
    <row r="420" spans="8:14" ht="14.25" customHeight="1" x14ac:dyDescent="0.2">
      <c r="H420" s="18"/>
      <c r="M420" s="18"/>
      <c r="N420" s="37"/>
    </row>
    <row r="421" spans="8:14" ht="14.25" customHeight="1" x14ac:dyDescent="0.2">
      <c r="H421" s="18"/>
      <c r="M421" s="18"/>
      <c r="N421" s="37"/>
    </row>
    <row r="422" spans="8:14" ht="14.25" customHeight="1" x14ac:dyDescent="0.2">
      <c r="H422" s="18"/>
      <c r="M422" s="18"/>
      <c r="N422" s="37"/>
    </row>
    <row r="423" spans="8:14" ht="14.25" customHeight="1" x14ac:dyDescent="0.2">
      <c r="H423" s="18"/>
      <c r="M423" s="18"/>
      <c r="N423" s="37"/>
    </row>
    <row r="424" spans="8:14" ht="14.25" customHeight="1" x14ac:dyDescent="0.2">
      <c r="H424" s="18"/>
      <c r="M424" s="18"/>
      <c r="N424" s="37"/>
    </row>
    <row r="425" spans="8:14" ht="14.25" customHeight="1" x14ac:dyDescent="0.2">
      <c r="H425" s="18"/>
      <c r="M425" s="18"/>
      <c r="N425" s="37"/>
    </row>
    <row r="426" spans="8:14" ht="14.25" customHeight="1" x14ac:dyDescent="0.2">
      <c r="H426" s="18"/>
      <c r="M426" s="18"/>
      <c r="N426" s="37"/>
    </row>
    <row r="427" spans="8:14" ht="14.25" customHeight="1" x14ac:dyDescent="0.2">
      <c r="H427" s="18"/>
      <c r="M427" s="18"/>
      <c r="N427" s="37"/>
    </row>
    <row r="428" spans="8:14" ht="14.25" customHeight="1" x14ac:dyDescent="0.2">
      <c r="H428" s="18"/>
      <c r="M428" s="18"/>
      <c r="N428" s="37"/>
    </row>
    <row r="429" spans="8:14" ht="14.25" customHeight="1" x14ac:dyDescent="0.2">
      <c r="H429" s="18"/>
      <c r="M429" s="18"/>
      <c r="N429" s="37"/>
    </row>
    <row r="430" spans="8:14" ht="14.25" customHeight="1" x14ac:dyDescent="0.2">
      <c r="H430" s="18"/>
      <c r="M430" s="18"/>
      <c r="N430" s="37"/>
    </row>
    <row r="431" spans="8:14" ht="14.25" customHeight="1" x14ac:dyDescent="0.2">
      <c r="H431" s="18"/>
      <c r="M431" s="18"/>
      <c r="N431" s="37"/>
    </row>
    <row r="432" spans="8:14" ht="14.25" customHeight="1" x14ac:dyDescent="0.2">
      <c r="H432" s="18"/>
      <c r="M432" s="18"/>
      <c r="N432" s="37"/>
    </row>
    <row r="433" spans="8:14" ht="14.25" customHeight="1" x14ac:dyDescent="0.2">
      <c r="H433" s="18"/>
      <c r="M433" s="18"/>
      <c r="N433" s="37"/>
    </row>
    <row r="434" spans="8:14" ht="14.25" customHeight="1" x14ac:dyDescent="0.2">
      <c r="H434" s="18"/>
      <c r="M434" s="18"/>
      <c r="N434" s="37"/>
    </row>
    <row r="435" spans="8:14" ht="14.25" customHeight="1" x14ac:dyDescent="0.2">
      <c r="H435" s="18"/>
      <c r="M435" s="18"/>
      <c r="N435" s="37"/>
    </row>
    <row r="436" spans="8:14" ht="14.25" customHeight="1" x14ac:dyDescent="0.2">
      <c r="H436" s="18"/>
      <c r="M436" s="18"/>
      <c r="N436" s="37"/>
    </row>
    <row r="437" spans="8:14" ht="14.25" customHeight="1" x14ac:dyDescent="0.2">
      <c r="H437" s="18"/>
      <c r="M437" s="18"/>
      <c r="N437" s="37"/>
    </row>
    <row r="438" spans="8:14" ht="14.25" customHeight="1" x14ac:dyDescent="0.2">
      <c r="H438" s="18"/>
      <c r="M438" s="18"/>
      <c r="N438" s="37"/>
    </row>
    <row r="439" spans="8:14" ht="14.25" customHeight="1" x14ac:dyDescent="0.2">
      <c r="H439" s="18"/>
      <c r="M439" s="18"/>
      <c r="N439" s="37"/>
    </row>
    <row r="440" spans="8:14" ht="14.25" customHeight="1" x14ac:dyDescent="0.2">
      <c r="H440" s="18"/>
      <c r="M440" s="18"/>
      <c r="N440" s="37"/>
    </row>
    <row r="441" spans="8:14" ht="14.25" customHeight="1" x14ac:dyDescent="0.2">
      <c r="H441" s="18"/>
      <c r="M441" s="18"/>
      <c r="N441" s="37"/>
    </row>
    <row r="442" spans="8:14" ht="14.25" customHeight="1" x14ac:dyDescent="0.2">
      <c r="H442" s="18"/>
      <c r="M442" s="18"/>
      <c r="N442" s="37"/>
    </row>
    <row r="443" spans="8:14" ht="14.25" customHeight="1" x14ac:dyDescent="0.2">
      <c r="H443" s="18"/>
      <c r="M443" s="18"/>
      <c r="N443" s="37"/>
    </row>
    <row r="444" spans="8:14" ht="14.25" customHeight="1" x14ac:dyDescent="0.2">
      <c r="H444" s="18"/>
      <c r="M444" s="18"/>
      <c r="N444" s="37"/>
    </row>
    <row r="445" spans="8:14" ht="14.25" customHeight="1" x14ac:dyDescent="0.2">
      <c r="H445" s="18"/>
      <c r="M445" s="18"/>
      <c r="N445" s="37"/>
    </row>
    <row r="446" spans="8:14" ht="14.25" customHeight="1" x14ac:dyDescent="0.2">
      <c r="H446" s="18"/>
      <c r="M446" s="18"/>
      <c r="N446" s="37"/>
    </row>
    <row r="447" spans="8:14" ht="14.25" customHeight="1" x14ac:dyDescent="0.2">
      <c r="H447" s="18"/>
      <c r="M447" s="18"/>
      <c r="N447" s="37"/>
    </row>
    <row r="448" spans="8:14" ht="14.25" customHeight="1" x14ac:dyDescent="0.2">
      <c r="H448" s="18"/>
      <c r="M448" s="18"/>
      <c r="N448" s="37"/>
    </row>
    <row r="449" spans="8:14" ht="14.25" customHeight="1" x14ac:dyDescent="0.2">
      <c r="H449" s="18"/>
      <c r="M449" s="18"/>
      <c r="N449" s="37"/>
    </row>
    <row r="450" spans="8:14" ht="14.25" customHeight="1" x14ac:dyDescent="0.2">
      <c r="H450" s="18"/>
      <c r="M450" s="18"/>
      <c r="N450" s="37"/>
    </row>
    <row r="451" spans="8:14" ht="14.25" customHeight="1" x14ac:dyDescent="0.2">
      <c r="H451" s="18"/>
      <c r="M451" s="18"/>
      <c r="N451" s="37"/>
    </row>
    <row r="452" spans="8:14" ht="14.25" customHeight="1" x14ac:dyDescent="0.2">
      <c r="H452" s="18"/>
      <c r="M452" s="18"/>
      <c r="N452" s="37"/>
    </row>
    <row r="453" spans="8:14" ht="14.25" customHeight="1" x14ac:dyDescent="0.2">
      <c r="H453" s="18"/>
      <c r="M453" s="18"/>
      <c r="N453" s="37"/>
    </row>
    <row r="454" spans="8:14" ht="14.25" customHeight="1" x14ac:dyDescent="0.2">
      <c r="H454" s="18"/>
      <c r="M454" s="18"/>
      <c r="N454" s="37"/>
    </row>
    <row r="455" spans="8:14" ht="14.25" customHeight="1" x14ac:dyDescent="0.2">
      <c r="H455" s="18"/>
      <c r="M455" s="18"/>
      <c r="N455" s="37"/>
    </row>
    <row r="456" spans="8:14" ht="14.25" customHeight="1" x14ac:dyDescent="0.2">
      <c r="H456" s="18"/>
      <c r="M456" s="18"/>
      <c r="N456" s="37"/>
    </row>
    <row r="457" spans="8:14" ht="14.25" customHeight="1" x14ac:dyDescent="0.2">
      <c r="H457" s="18"/>
      <c r="M457" s="18"/>
      <c r="N457" s="37"/>
    </row>
    <row r="458" spans="8:14" ht="14.25" customHeight="1" x14ac:dyDescent="0.2">
      <c r="H458" s="18"/>
      <c r="M458" s="18"/>
      <c r="N458" s="37"/>
    </row>
    <row r="459" spans="8:14" ht="14.25" customHeight="1" x14ac:dyDescent="0.2">
      <c r="H459" s="18"/>
      <c r="M459" s="18"/>
      <c r="N459" s="37"/>
    </row>
    <row r="460" spans="8:14" ht="14.25" customHeight="1" x14ac:dyDescent="0.2">
      <c r="H460" s="18"/>
      <c r="M460" s="18"/>
      <c r="N460" s="37"/>
    </row>
    <row r="461" spans="8:14" ht="14.25" customHeight="1" x14ac:dyDescent="0.2">
      <c r="H461" s="18"/>
      <c r="M461" s="18"/>
      <c r="N461" s="37"/>
    </row>
    <row r="462" spans="8:14" ht="14.25" customHeight="1" x14ac:dyDescent="0.2">
      <c r="H462" s="18"/>
      <c r="M462" s="18"/>
      <c r="N462" s="37"/>
    </row>
    <row r="463" spans="8:14" ht="14.25" customHeight="1" x14ac:dyDescent="0.2">
      <c r="H463" s="18"/>
      <c r="M463" s="18"/>
      <c r="N463" s="37"/>
    </row>
    <row r="464" spans="8:14" ht="14.25" customHeight="1" x14ac:dyDescent="0.2">
      <c r="H464" s="18"/>
      <c r="M464" s="18"/>
      <c r="N464" s="37"/>
    </row>
    <row r="465" spans="8:14" ht="14.25" customHeight="1" x14ac:dyDescent="0.2">
      <c r="H465" s="18"/>
      <c r="M465" s="18"/>
      <c r="N465" s="37"/>
    </row>
    <row r="466" spans="8:14" ht="14.25" customHeight="1" x14ac:dyDescent="0.2">
      <c r="H466" s="18"/>
      <c r="M466" s="18"/>
      <c r="N466" s="37"/>
    </row>
    <row r="467" spans="8:14" ht="14.25" customHeight="1" x14ac:dyDescent="0.2">
      <c r="H467" s="18"/>
      <c r="M467" s="18"/>
      <c r="N467" s="37"/>
    </row>
    <row r="468" spans="8:14" ht="14.25" customHeight="1" x14ac:dyDescent="0.2">
      <c r="H468" s="18"/>
      <c r="M468" s="18"/>
      <c r="N468" s="37"/>
    </row>
    <row r="469" spans="8:14" ht="14.25" customHeight="1" x14ac:dyDescent="0.2">
      <c r="H469" s="18"/>
      <c r="M469" s="18"/>
      <c r="N469" s="37"/>
    </row>
    <row r="470" spans="8:14" ht="14.25" customHeight="1" x14ac:dyDescent="0.2">
      <c r="H470" s="18"/>
      <c r="M470" s="18"/>
      <c r="N470" s="37"/>
    </row>
    <row r="471" spans="8:14" ht="14.25" customHeight="1" x14ac:dyDescent="0.2">
      <c r="H471" s="18"/>
      <c r="M471" s="18"/>
      <c r="N471" s="37"/>
    </row>
    <row r="472" spans="8:14" ht="14.25" customHeight="1" x14ac:dyDescent="0.2">
      <c r="H472" s="18"/>
      <c r="M472" s="18"/>
      <c r="N472" s="37"/>
    </row>
    <row r="473" spans="8:14" ht="14.25" customHeight="1" x14ac:dyDescent="0.2">
      <c r="H473" s="18"/>
      <c r="M473" s="18"/>
      <c r="N473" s="37"/>
    </row>
    <row r="474" spans="8:14" ht="14.25" customHeight="1" x14ac:dyDescent="0.2">
      <c r="H474" s="18"/>
      <c r="M474" s="18"/>
      <c r="N474" s="37"/>
    </row>
    <row r="475" spans="8:14" ht="14.25" customHeight="1" x14ac:dyDescent="0.2">
      <c r="H475" s="18"/>
      <c r="M475" s="18"/>
      <c r="N475" s="37"/>
    </row>
    <row r="476" spans="8:14" ht="14.25" customHeight="1" x14ac:dyDescent="0.2">
      <c r="H476" s="18"/>
      <c r="M476" s="18"/>
      <c r="N476" s="37"/>
    </row>
    <row r="477" spans="8:14" ht="14.25" customHeight="1" x14ac:dyDescent="0.2">
      <c r="H477" s="18"/>
      <c r="M477" s="18"/>
      <c r="N477" s="37"/>
    </row>
    <row r="478" spans="8:14" ht="14.25" customHeight="1" x14ac:dyDescent="0.2">
      <c r="H478" s="18"/>
      <c r="M478" s="18"/>
      <c r="N478" s="37"/>
    </row>
    <row r="479" spans="8:14" ht="14.25" customHeight="1" x14ac:dyDescent="0.2">
      <c r="H479" s="18"/>
      <c r="M479" s="18"/>
      <c r="N479" s="37"/>
    </row>
    <row r="480" spans="8:14" ht="14.25" customHeight="1" x14ac:dyDescent="0.2">
      <c r="H480" s="18"/>
      <c r="M480" s="18"/>
      <c r="N480" s="37"/>
    </row>
    <row r="481" spans="8:14" ht="14.25" customHeight="1" x14ac:dyDescent="0.2">
      <c r="H481" s="18"/>
      <c r="M481" s="18"/>
      <c r="N481" s="37"/>
    </row>
    <row r="482" spans="8:14" ht="14.25" customHeight="1" x14ac:dyDescent="0.2">
      <c r="H482" s="18"/>
      <c r="M482" s="18"/>
      <c r="N482" s="37"/>
    </row>
    <row r="483" spans="8:14" ht="14.25" customHeight="1" x14ac:dyDescent="0.2">
      <c r="H483" s="18"/>
      <c r="M483" s="18"/>
      <c r="N483" s="37"/>
    </row>
    <row r="484" spans="8:14" ht="14.25" customHeight="1" x14ac:dyDescent="0.2">
      <c r="H484" s="18"/>
      <c r="M484" s="18"/>
      <c r="N484" s="37"/>
    </row>
    <row r="485" spans="8:14" ht="14.25" customHeight="1" x14ac:dyDescent="0.2">
      <c r="H485" s="18"/>
      <c r="M485" s="18"/>
      <c r="N485" s="37"/>
    </row>
    <row r="486" spans="8:14" ht="14.25" customHeight="1" x14ac:dyDescent="0.2">
      <c r="H486" s="18"/>
      <c r="M486" s="18"/>
      <c r="N486" s="37"/>
    </row>
    <row r="487" spans="8:14" ht="14.25" customHeight="1" x14ac:dyDescent="0.2">
      <c r="H487" s="18"/>
      <c r="M487" s="18"/>
      <c r="N487" s="37"/>
    </row>
    <row r="488" spans="8:14" ht="14.25" customHeight="1" x14ac:dyDescent="0.2">
      <c r="H488" s="18"/>
      <c r="M488" s="18"/>
      <c r="N488" s="37"/>
    </row>
    <row r="489" spans="8:14" ht="14.25" customHeight="1" x14ac:dyDescent="0.2">
      <c r="H489" s="18"/>
      <c r="M489" s="18"/>
      <c r="N489" s="37"/>
    </row>
    <row r="490" spans="8:14" ht="14.25" customHeight="1" x14ac:dyDescent="0.2">
      <c r="H490" s="18"/>
      <c r="M490" s="18"/>
      <c r="N490" s="37"/>
    </row>
    <row r="491" spans="8:14" ht="14.25" customHeight="1" x14ac:dyDescent="0.2">
      <c r="H491" s="18"/>
      <c r="M491" s="18"/>
      <c r="N491" s="37"/>
    </row>
    <row r="492" spans="8:14" ht="14.25" customHeight="1" x14ac:dyDescent="0.2">
      <c r="H492" s="18"/>
      <c r="M492" s="18"/>
      <c r="N492" s="37"/>
    </row>
    <row r="493" spans="8:14" ht="14.25" customHeight="1" x14ac:dyDescent="0.2">
      <c r="H493" s="18"/>
      <c r="M493" s="18"/>
      <c r="N493" s="37"/>
    </row>
    <row r="494" spans="8:14" ht="14.25" customHeight="1" x14ac:dyDescent="0.2">
      <c r="H494" s="18"/>
      <c r="M494" s="18"/>
      <c r="N494" s="37"/>
    </row>
    <row r="495" spans="8:14" ht="14.25" customHeight="1" x14ac:dyDescent="0.2">
      <c r="H495" s="18"/>
      <c r="M495" s="18"/>
      <c r="N495" s="37"/>
    </row>
    <row r="496" spans="8:14" ht="14.25" customHeight="1" x14ac:dyDescent="0.2">
      <c r="H496" s="18"/>
      <c r="M496" s="18"/>
      <c r="N496" s="37"/>
    </row>
    <row r="497" spans="8:14" ht="14.25" customHeight="1" x14ac:dyDescent="0.2">
      <c r="H497" s="18"/>
      <c r="M497" s="18"/>
      <c r="N497" s="37"/>
    </row>
    <row r="498" spans="8:14" ht="14.25" customHeight="1" x14ac:dyDescent="0.2">
      <c r="H498" s="18"/>
      <c r="M498" s="18"/>
      <c r="N498" s="37"/>
    </row>
    <row r="499" spans="8:14" ht="14.25" customHeight="1" x14ac:dyDescent="0.2">
      <c r="H499" s="18"/>
      <c r="M499" s="18"/>
      <c r="N499" s="37"/>
    </row>
    <row r="500" spans="8:14" ht="14.25" customHeight="1" x14ac:dyDescent="0.2">
      <c r="H500" s="18"/>
      <c r="M500" s="18"/>
      <c r="N500" s="37"/>
    </row>
    <row r="501" spans="8:14" ht="14.25" customHeight="1" x14ac:dyDescent="0.2">
      <c r="H501" s="18"/>
      <c r="M501" s="18"/>
      <c r="N501" s="37"/>
    </row>
    <row r="502" spans="8:14" ht="14.25" customHeight="1" x14ac:dyDescent="0.2">
      <c r="H502" s="18"/>
      <c r="M502" s="18"/>
      <c r="N502" s="37"/>
    </row>
    <row r="503" spans="8:14" ht="14.25" customHeight="1" x14ac:dyDescent="0.2">
      <c r="H503" s="18"/>
      <c r="M503" s="18"/>
      <c r="N503" s="37"/>
    </row>
    <row r="504" spans="8:14" ht="14.25" customHeight="1" x14ac:dyDescent="0.2">
      <c r="H504" s="18"/>
      <c r="M504" s="18"/>
      <c r="N504" s="37"/>
    </row>
    <row r="505" spans="8:14" ht="14.25" customHeight="1" x14ac:dyDescent="0.2">
      <c r="H505" s="18"/>
      <c r="M505" s="18"/>
      <c r="N505" s="37"/>
    </row>
    <row r="506" spans="8:14" ht="14.25" customHeight="1" x14ac:dyDescent="0.2">
      <c r="H506" s="18"/>
      <c r="M506" s="18"/>
      <c r="N506" s="37"/>
    </row>
    <row r="507" spans="8:14" ht="14.25" customHeight="1" x14ac:dyDescent="0.2">
      <c r="H507" s="18"/>
      <c r="M507" s="18"/>
      <c r="N507" s="37"/>
    </row>
    <row r="508" spans="8:14" ht="14.25" customHeight="1" x14ac:dyDescent="0.2">
      <c r="H508" s="18"/>
      <c r="M508" s="18"/>
      <c r="N508" s="37"/>
    </row>
    <row r="509" spans="8:14" ht="14.25" customHeight="1" x14ac:dyDescent="0.2">
      <c r="H509" s="18"/>
      <c r="M509" s="18"/>
      <c r="N509" s="37"/>
    </row>
    <row r="510" spans="8:14" ht="14.25" customHeight="1" x14ac:dyDescent="0.2">
      <c r="H510" s="18"/>
      <c r="M510" s="18"/>
      <c r="N510" s="37"/>
    </row>
    <row r="511" spans="8:14" ht="14.25" customHeight="1" x14ac:dyDescent="0.2">
      <c r="H511" s="18"/>
      <c r="M511" s="18"/>
      <c r="N511" s="37"/>
    </row>
    <row r="512" spans="8:14" ht="14.25" customHeight="1" x14ac:dyDescent="0.2">
      <c r="H512" s="18"/>
      <c r="M512" s="18"/>
      <c r="N512" s="37"/>
    </row>
    <row r="513" spans="8:14" ht="14.25" customHeight="1" x14ac:dyDescent="0.2">
      <c r="H513" s="18"/>
      <c r="M513" s="18"/>
      <c r="N513" s="37"/>
    </row>
    <row r="514" spans="8:14" ht="14.25" customHeight="1" x14ac:dyDescent="0.2">
      <c r="H514" s="18"/>
      <c r="M514" s="18"/>
      <c r="N514" s="37"/>
    </row>
    <row r="515" spans="8:14" ht="14.25" customHeight="1" x14ac:dyDescent="0.2">
      <c r="H515" s="18"/>
      <c r="M515" s="18"/>
      <c r="N515" s="37"/>
    </row>
    <row r="516" spans="8:14" ht="14.25" customHeight="1" x14ac:dyDescent="0.2">
      <c r="H516" s="18"/>
      <c r="M516" s="18"/>
      <c r="N516" s="37"/>
    </row>
    <row r="517" spans="8:14" ht="14.25" customHeight="1" x14ac:dyDescent="0.2">
      <c r="H517" s="18"/>
      <c r="M517" s="18"/>
      <c r="N517" s="37"/>
    </row>
    <row r="518" spans="8:14" ht="14.25" customHeight="1" x14ac:dyDescent="0.2">
      <c r="H518" s="18"/>
      <c r="M518" s="18"/>
      <c r="N518" s="37"/>
    </row>
    <row r="519" spans="8:14" ht="14.25" customHeight="1" x14ac:dyDescent="0.2">
      <c r="H519" s="18"/>
      <c r="M519" s="18"/>
      <c r="N519" s="37"/>
    </row>
    <row r="520" spans="8:14" ht="14.25" customHeight="1" x14ac:dyDescent="0.2">
      <c r="H520" s="18"/>
      <c r="M520" s="18"/>
      <c r="N520" s="37"/>
    </row>
    <row r="521" spans="8:14" ht="14.25" customHeight="1" x14ac:dyDescent="0.2">
      <c r="H521" s="18"/>
      <c r="M521" s="18"/>
      <c r="N521" s="37"/>
    </row>
    <row r="522" spans="8:14" ht="14.25" customHeight="1" x14ac:dyDescent="0.2">
      <c r="H522" s="18"/>
      <c r="M522" s="18"/>
      <c r="N522" s="37"/>
    </row>
    <row r="523" spans="8:14" ht="14.25" customHeight="1" x14ac:dyDescent="0.2">
      <c r="H523" s="18"/>
      <c r="M523" s="18"/>
      <c r="N523" s="37"/>
    </row>
    <row r="524" spans="8:14" ht="14.25" customHeight="1" x14ac:dyDescent="0.2">
      <c r="H524" s="18"/>
      <c r="M524" s="18"/>
      <c r="N524" s="37"/>
    </row>
    <row r="525" spans="8:14" ht="14.25" customHeight="1" x14ac:dyDescent="0.2">
      <c r="H525" s="18"/>
      <c r="M525" s="18"/>
      <c r="N525" s="37"/>
    </row>
    <row r="526" spans="8:14" ht="14.25" customHeight="1" x14ac:dyDescent="0.2">
      <c r="H526" s="18"/>
      <c r="M526" s="18"/>
      <c r="N526" s="37"/>
    </row>
    <row r="527" spans="8:14" ht="14.25" customHeight="1" x14ac:dyDescent="0.2">
      <c r="H527" s="18"/>
      <c r="M527" s="18"/>
      <c r="N527" s="37"/>
    </row>
    <row r="528" spans="8:14" ht="14.25" customHeight="1" x14ac:dyDescent="0.2">
      <c r="H528" s="18"/>
      <c r="M528" s="18"/>
      <c r="N528" s="37"/>
    </row>
    <row r="529" spans="8:14" ht="14.25" customHeight="1" x14ac:dyDescent="0.2">
      <c r="H529" s="18"/>
      <c r="M529" s="18"/>
      <c r="N529" s="37"/>
    </row>
    <row r="530" spans="8:14" ht="14.25" customHeight="1" x14ac:dyDescent="0.2">
      <c r="H530" s="18"/>
      <c r="M530" s="18"/>
      <c r="N530" s="37"/>
    </row>
    <row r="531" spans="8:14" ht="14.25" customHeight="1" x14ac:dyDescent="0.2">
      <c r="H531" s="18"/>
      <c r="M531" s="18"/>
      <c r="N531" s="37"/>
    </row>
    <row r="532" spans="8:14" ht="14.25" customHeight="1" x14ac:dyDescent="0.2">
      <c r="H532" s="18"/>
      <c r="M532" s="18"/>
      <c r="N532" s="37"/>
    </row>
    <row r="533" spans="8:14" ht="14.25" customHeight="1" x14ac:dyDescent="0.2">
      <c r="H533" s="18"/>
      <c r="M533" s="18"/>
      <c r="N533" s="37"/>
    </row>
    <row r="534" spans="8:14" ht="14.25" customHeight="1" x14ac:dyDescent="0.2">
      <c r="H534" s="18"/>
      <c r="M534" s="18"/>
      <c r="N534" s="37"/>
    </row>
    <row r="535" spans="8:14" ht="14.25" customHeight="1" x14ac:dyDescent="0.2">
      <c r="H535" s="18"/>
      <c r="M535" s="18"/>
      <c r="N535" s="37"/>
    </row>
    <row r="536" spans="8:14" ht="14.25" customHeight="1" x14ac:dyDescent="0.2">
      <c r="H536" s="18"/>
      <c r="M536" s="18"/>
      <c r="N536" s="37"/>
    </row>
    <row r="537" spans="8:14" ht="14.25" customHeight="1" x14ac:dyDescent="0.2">
      <c r="H537" s="18"/>
      <c r="M537" s="18"/>
      <c r="N537" s="37"/>
    </row>
    <row r="538" spans="8:14" ht="14.25" customHeight="1" x14ac:dyDescent="0.2">
      <c r="H538" s="18"/>
      <c r="M538" s="18"/>
      <c r="N538" s="37"/>
    </row>
    <row r="539" spans="8:14" ht="14.25" customHeight="1" x14ac:dyDescent="0.2">
      <c r="H539" s="18"/>
      <c r="M539" s="18"/>
      <c r="N539" s="37"/>
    </row>
    <row r="540" spans="8:14" ht="14.25" customHeight="1" x14ac:dyDescent="0.2">
      <c r="H540" s="18"/>
      <c r="M540" s="18"/>
      <c r="N540" s="37"/>
    </row>
    <row r="541" spans="8:14" ht="14.25" customHeight="1" x14ac:dyDescent="0.2">
      <c r="H541" s="18"/>
      <c r="M541" s="18"/>
      <c r="N541" s="37"/>
    </row>
    <row r="542" spans="8:14" ht="14.25" customHeight="1" x14ac:dyDescent="0.2">
      <c r="H542" s="18"/>
      <c r="M542" s="18"/>
      <c r="N542" s="37"/>
    </row>
    <row r="543" spans="8:14" ht="14.25" customHeight="1" x14ac:dyDescent="0.2">
      <c r="H543" s="18"/>
      <c r="M543" s="18"/>
      <c r="N543" s="37"/>
    </row>
    <row r="544" spans="8:14" ht="14.25" customHeight="1" x14ac:dyDescent="0.2">
      <c r="H544" s="18"/>
      <c r="M544" s="18"/>
      <c r="N544" s="37"/>
    </row>
    <row r="545" spans="8:14" ht="14.25" customHeight="1" x14ac:dyDescent="0.2">
      <c r="H545" s="18"/>
      <c r="M545" s="18"/>
      <c r="N545" s="37"/>
    </row>
    <row r="546" spans="8:14" ht="14.25" customHeight="1" x14ac:dyDescent="0.2">
      <c r="H546" s="18"/>
      <c r="M546" s="18"/>
      <c r="N546" s="37"/>
    </row>
    <row r="547" spans="8:14" ht="14.25" customHeight="1" x14ac:dyDescent="0.2">
      <c r="H547" s="18"/>
      <c r="M547" s="18"/>
      <c r="N547" s="37"/>
    </row>
    <row r="548" spans="8:14" ht="14.25" customHeight="1" x14ac:dyDescent="0.2">
      <c r="H548" s="18"/>
      <c r="M548" s="18"/>
      <c r="N548" s="37"/>
    </row>
    <row r="549" spans="8:14" ht="14.25" customHeight="1" x14ac:dyDescent="0.2">
      <c r="H549" s="18"/>
      <c r="M549" s="18"/>
      <c r="N549" s="37"/>
    </row>
    <row r="550" spans="8:14" ht="14.25" customHeight="1" x14ac:dyDescent="0.2">
      <c r="H550" s="18"/>
      <c r="M550" s="18"/>
      <c r="N550" s="37"/>
    </row>
    <row r="551" spans="8:14" ht="14.25" customHeight="1" x14ac:dyDescent="0.2">
      <c r="H551" s="18"/>
      <c r="M551" s="18"/>
      <c r="N551" s="37"/>
    </row>
    <row r="552" spans="8:14" ht="14.25" customHeight="1" x14ac:dyDescent="0.2">
      <c r="H552" s="18"/>
      <c r="M552" s="18"/>
      <c r="N552" s="37"/>
    </row>
    <row r="553" spans="8:14" ht="14.25" customHeight="1" x14ac:dyDescent="0.2">
      <c r="H553" s="18"/>
      <c r="M553" s="18"/>
      <c r="N553" s="37"/>
    </row>
    <row r="554" spans="8:14" ht="14.25" customHeight="1" x14ac:dyDescent="0.2">
      <c r="H554" s="18"/>
      <c r="M554" s="18"/>
      <c r="N554" s="37"/>
    </row>
    <row r="555" spans="8:14" ht="14.25" customHeight="1" x14ac:dyDescent="0.2">
      <c r="H555" s="18"/>
      <c r="M555" s="18"/>
      <c r="N555" s="37"/>
    </row>
    <row r="556" spans="8:14" ht="14.25" customHeight="1" x14ac:dyDescent="0.2">
      <c r="H556" s="18"/>
      <c r="M556" s="18"/>
      <c r="N556" s="37"/>
    </row>
    <row r="557" spans="8:14" ht="14.25" customHeight="1" x14ac:dyDescent="0.2">
      <c r="H557" s="18"/>
      <c r="M557" s="18"/>
      <c r="N557" s="37"/>
    </row>
    <row r="558" spans="8:14" ht="14.25" customHeight="1" x14ac:dyDescent="0.2">
      <c r="H558" s="18"/>
      <c r="M558" s="18"/>
      <c r="N558" s="37"/>
    </row>
    <row r="559" spans="8:14" ht="14.25" customHeight="1" x14ac:dyDescent="0.2">
      <c r="H559" s="18"/>
      <c r="M559" s="18"/>
      <c r="N559" s="37"/>
    </row>
    <row r="560" spans="8:14" ht="14.25" customHeight="1" x14ac:dyDescent="0.2">
      <c r="H560" s="18"/>
      <c r="M560" s="18"/>
      <c r="N560" s="37"/>
    </row>
    <row r="561" spans="8:14" ht="14.25" customHeight="1" x14ac:dyDescent="0.2">
      <c r="H561" s="18"/>
      <c r="M561" s="18"/>
      <c r="N561" s="37"/>
    </row>
    <row r="562" spans="8:14" ht="14.25" customHeight="1" x14ac:dyDescent="0.2">
      <c r="H562" s="18"/>
      <c r="M562" s="18"/>
      <c r="N562" s="37"/>
    </row>
    <row r="563" spans="8:14" ht="14.25" customHeight="1" x14ac:dyDescent="0.2">
      <c r="H563" s="18"/>
      <c r="M563" s="18"/>
      <c r="N563" s="37"/>
    </row>
    <row r="564" spans="8:14" ht="14.25" customHeight="1" x14ac:dyDescent="0.2">
      <c r="H564" s="18"/>
      <c r="M564" s="18"/>
      <c r="N564" s="37"/>
    </row>
    <row r="565" spans="8:14" ht="14.25" customHeight="1" x14ac:dyDescent="0.2">
      <c r="H565" s="18"/>
      <c r="M565" s="18"/>
      <c r="N565" s="37"/>
    </row>
    <row r="566" spans="8:14" ht="14.25" customHeight="1" x14ac:dyDescent="0.2">
      <c r="H566" s="18"/>
      <c r="M566" s="18"/>
      <c r="N566" s="37"/>
    </row>
    <row r="567" spans="8:14" ht="14.25" customHeight="1" x14ac:dyDescent="0.2">
      <c r="H567" s="18"/>
      <c r="M567" s="18"/>
      <c r="N567" s="37"/>
    </row>
    <row r="568" spans="8:14" ht="14.25" customHeight="1" x14ac:dyDescent="0.2">
      <c r="H568" s="18"/>
      <c r="M568" s="18"/>
      <c r="N568" s="37"/>
    </row>
    <row r="569" spans="8:14" ht="14.25" customHeight="1" x14ac:dyDescent="0.2">
      <c r="H569" s="18"/>
      <c r="M569" s="18"/>
      <c r="N569" s="37"/>
    </row>
    <row r="570" spans="8:14" ht="14.25" customHeight="1" x14ac:dyDescent="0.2">
      <c r="H570" s="18"/>
      <c r="M570" s="18"/>
      <c r="N570" s="37"/>
    </row>
    <row r="571" spans="8:14" ht="14.25" customHeight="1" x14ac:dyDescent="0.2">
      <c r="H571" s="18"/>
      <c r="M571" s="18"/>
      <c r="N571" s="37"/>
    </row>
    <row r="572" spans="8:14" ht="14.25" customHeight="1" x14ac:dyDescent="0.2">
      <c r="H572" s="18"/>
      <c r="M572" s="18"/>
      <c r="N572" s="37"/>
    </row>
    <row r="573" spans="8:14" ht="14.25" customHeight="1" x14ac:dyDescent="0.2">
      <c r="H573" s="18"/>
      <c r="M573" s="18"/>
      <c r="N573" s="37"/>
    </row>
    <row r="574" spans="8:14" ht="14.25" customHeight="1" x14ac:dyDescent="0.2">
      <c r="H574" s="18"/>
      <c r="M574" s="18"/>
      <c r="N574" s="37"/>
    </row>
    <row r="575" spans="8:14" ht="14.25" customHeight="1" x14ac:dyDescent="0.2">
      <c r="H575" s="18"/>
      <c r="M575" s="18"/>
      <c r="N575" s="37"/>
    </row>
    <row r="576" spans="8:14" ht="14.25" customHeight="1" x14ac:dyDescent="0.2">
      <c r="H576" s="18"/>
      <c r="M576" s="18"/>
      <c r="N576" s="37"/>
    </row>
    <row r="577" spans="8:14" ht="14.25" customHeight="1" x14ac:dyDescent="0.2">
      <c r="H577" s="18"/>
      <c r="M577" s="18"/>
      <c r="N577" s="37"/>
    </row>
    <row r="578" spans="8:14" ht="14.25" customHeight="1" x14ac:dyDescent="0.2">
      <c r="H578" s="18"/>
      <c r="M578" s="18"/>
      <c r="N578" s="37"/>
    </row>
    <row r="579" spans="8:14" ht="14.25" customHeight="1" x14ac:dyDescent="0.2">
      <c r="H579" s="18"/>
      <c r="M579" s="18"/>
      <c r="N579" s="37"/>
    </row>
    <row r="580" spans="8:14" ht="14.25" customHeight="1" x14ac:dyDescent="0.2">
      <c r="H580" s="18"/>
      <c r="M580" s="18"/>
      <c r="N580" s="37"/>
    </row>
    <row r="581" spans="8:14" ht="14.25" customHeight="1" x14ac:dyDescent="0.2">
      <c r="H581" s="18"/>
      <c r="M581" s="18"/>
      <c r="N581" s="37"/>
    </row>
    <row r="582" spans="8:14" ht="14.25" customHeight="1" x14ac:dyDescent="0.2">
      <c r="H582" s="18"/>
      <c r="M582" s="18"/>
      <c r="N582" s="37"/>
    </row>
    <row r="583" spans="8:14" ht="14.25" customHeight="1" x14ac:dyDescent="0.2">
      <c r="H583" s="18"/>
      <c r="M583" s="18"/>
      <c r="N583" s="37"/>
    </row>
    <row r="584" spans="8:14" ht="14.25" customHeight="1" x14ac:dyDescent="0.2">
      <c r="H584" s="18"/>
      <c r="M584" s="18"/>
      <c r="N584" s="37"/>
    </row>
    <row r="585" spans="8:14" ht="14.25" customHeight="1" x14ac:dyDescent="0.2">
      <c r="H585" s="18"/>
      <c r="M585" s="18"/>
      <c r="N585" s="37"/>
    </row>
    <row r="586" spans="8:14" ht="14.25" customHeight="1" x14ac:dyDescent="0.2">
      <c r="H586" s="18"/>
      <c r="M586" s="18"/>
      <c r="N586" s="37"/>
    </row>
    <row r="587" spans="8:14" ht="14.25" customHeight="1" x14ac:dyDescent="0.2">
      <c r="H587" s="18"/>
      <c r="M587" s="18"/>
      <c r="N587" s="37"/>
    </row>
    <row r="588" spans="8:14" ht="14.25" customHeight="1" x14ac:dyDescent="0.2">
      <c r="H588" s="18"/>
      <c r="M588" s="18"/>
      <c r="N588" s="37"/>
    </row>
    <row r="589" spans="8:14" ht="14.25" customHeight="1" x14ac:dyDescent="0.2">
      <c r="H589" s="18"/>
      <c r="M589" s="18"/>
      <c r="N589" s="37"/>
    </row>
    <row r="590" spans="8:14" ht="14.25" customHeight="1" x14ac:dyDescent="0.2">
      <c r="H590" s="18"/>
      <c r="M590" s="18"/>
      <c r="N590" s="37"/>
    </row>
    <row r="591" spans="8:14" ht="14.25" customHeight="1" x14ac:dyDescent="0.2">
      <c r="H591" s="18"/>
      <c r="M591" s="18"/>
      <c r="N591" s="37"/>
    </row>
    <row r="592" spans="8:14" ht="14.25" customHeight="1" x14ac:dyDescent="0.2">
      <c r="H592" s="18"/>
      <c r="M592" s="18"/>
      <c r="N592" s="37"/>
    </row>
    <row r="593" spans="8:14" ht="14.25" customHeight="1" x14ac:dyDescent="0.2">
      <c r="H593" s="18"/>
      <c r="M593" s="18"/>
      <c r="N593" s="37"/>
    </row>
    <row r="594" spans="8:14" ht="14.25" customHeight="1" x14ac:dyDescent="0.2">
      <c r="H594" s="18"/>
      <c r="M594" s="18"/>
      <c r="N594" s="37"/>
    </row>
    <row r="595" spans="8:14" ht="14.25" customHeight="1" x14ac:dyDescent="0.2">
      <c r="H595" s="18"/>
      <c r="M595" s="18"/>
      <c r="N595" s="37"/>
    </row>
    <row r="596" spans="8:14" ht="14.25" customHeight="1" x14ac:dyDescent="0.2">
      <c r="H596" s="18"/>
      <c r="M596" s="18"/>
      <c r="N596" s="37"/>
    </row>
    <row r="597" spans="8:14" ht="14.25" customHeight="1" x14ac:dyDescent="0.2">
      <c r="H597" s="18"/>
      <c r="M597" s="18"/>
      <c r="N597" s="37"/>
    </row>
    <row r="598" spans="8:14" ht="14.25" customHeight="1" x14ac:dyDescent="0.2">
      <c r="H598" s="18"/>
      <c r="M598" s="18"/>
      <c r="N598" s="37"/>
    </row>
    <row r="599" spans="8:14" ht="14.25" customHeight="1" x14ac:dyDescent="0.2">
      <c r="H599" s="18"/>
      <c r="M599" s="18"/>
      <c r="N599" s="37"/>
    </row>
    <row r="600" spans="8:14" ht="14.25" customHeight="1" x14ac:dyDescent="0.2">
      <c r="H600" s="18"/>
      <c r="M600" s="18"/>
      <c r="N600" s="37"/>
    </row>
    <row r="601" spans="8:14" ht="14.25" customHeight="1" x14ac:dyDescent="0.2">
      <c r="H601" s="18"/>
      <c r="M601" s="18"/>
      <c r="N601" s="37"/>
    </row>
    <row r="602" spans="8:14" ht="14.25" customHeight="1" x14ac:dyDescent="0.2">
      <c r="H602" s="18"/>
      <c r="M602" s="18"/>
      <c r="N602" s="37"/>
    </row>
    <row r="603" spans="8:14" ht="14.25" customHeight="1" x14ac:dyDescent="0.2">
      <c r="H603" s="18"/>
      <c r="M603" s="18"/>
      <c r="N603" s="37"/>
    </row>
    <row r="604" spans="8:14" ht="14.25" customHeight="1" x14ac:dyDescent="0.2">
      <c r="H604" s="18"/>
      <c r="M604" s="18"/>
      <c r="N604" s="37"/>
    </row>
    <row r="605" spans="8:14" ht="14.25" customHeight="1" x14ac:dyDescent="0.2">
      <c r="H605" s="18"/>
      <c r="M605" s="18"/>
      <c r="N605" s="37"/>
    </row>
    <row r="606" spans="8:14" ht="14.25" customHeight="1" x14ac:dyDescent="0.2">
      <c r="H606" s="18"/>
      <c r="M606" s="18"/>
      <c r="N606" s="37"/>
    </row>
    <row r="607" spans="8:14" ht="14.25" customHeight="1" x14ac:dyDescent="0.2">
      <c r="H607" s="18"/>
      <c r="M607" s="18"/>
      <c r="N607" s="37"/>
    </row>
    <row r="608" spans="8:14" ht="14.25" customHeight="1" x14ac:dyDescent="0.2">
      <c r="H608" s="18"/>
      <c r="M608" s="18"/>
      <c r="N608" s="37"/>
    </row>
    <row r="609" spans="8:14" ht="14.25" customHeight="1" x14ac:dyDescent="0.2">
      <c r="H609" s="18"/>
      <c r="M609" s="18"/>
      <c r="N609" s="37"/>
    </row>
    <row r="610" spans="8:14" ht="14.25" customHeight="1" x14ac:dyDescent="0.2">
      <c r="H610" s="18"/>
      <c r="M610" s="18"/>
      <c r="N610" s="37"/>
    </row>
    <row r="611" spans="8:14" ht="14.25" customHeight="1" x14ac:dyDescent="0.2">
      <c r="H611" s="18"/>
      <c r="M611" s="18"/>
      <c r="N611" s="37"/>
    </row>
    <row r="612" spans="8:14" ht="14.25" customHeight="1" x14ac:dyDescent="0.2">
      <c r="H612" s="18"/>
      <c r="M612" s="18"/>
      <c r="N612" s="37"/>
    </row>
    <row r="613" spans="8:14" ht="14.25" customHeight="1" x14ac:dyDescent="0.2">
      <c r="H613" s="18"/>
      <c r="M613" s="18"/>
      <c r="N613" s="37"/>
    </row>
    <row r="614" spans="8:14" ht="14.25" customHeight="1" x14ac:dyDescent="0.2">
      <c r="H614" s="18"/>
      <c r="M614" s="18"/>
      <c r="N614" s="37"/>
    </row>
    <row r="615" spans="8:14" ht="14.25" customHeight="1" x14ac:dyDescent="0.2">
      <c r="H615" s="18"/>
      <c r="M615" s="18"/>
      <c r="N615" s="37"/>
    </row>
    <row r="616" spans="8:14" ht="14.25" customHeight="1" x14ac:dyDescent="0.2">
      <c r="H616" s="18"/>
      <c r="M616" s="18"/>
      <c r="N616" s="37"/>
    </row>
    <row r="617" spans="8:14" ht="14.25" customHeight="1" x14ac:dyDescent="0.2">
      <c r="H617" s="18"/>
      <c r="M617" s="18"/>
      <c r="N617" s="37"/>
    </row>
    <row r="618" spans="8:14" ht="14.25" customHeight="1" x14ac:dyDescent="0.2">
      <c r="H618" s="18"/>
      <c r="M618" s="18"/>
      <c r="N618" s="37"/>
    </row>
    <row r="619" spans="8:14" ht="14.25" customHeight="1" x14ac:dyDescent="0.2">
      <c r="H619" s="18"/>
      <c r="M619" s="18"/>
      <c r="N619" s="37"/>
    </row>
    <row r="620" spans="8:14" ht="14.25" customHeight="1" x14ac:dyDescent="0.2">
      <c r="H620" s="18"/>
      <c r="M620" s="18"/>
      <c r="N620" s="37"/>
    </row>
    <row r="621" spans="8:14" ht="14.25" customHeight="1" x14ac:dyDescent="0.2">
      <c r="H621" s="18"/>
      <c r="M621" s="18"/>
      <c r="N621" s="37"/>
    </row>
    <row r="622" spans="8:14" ht="14.25" customHeight="1" x14ac:dyDescent="0.2">
      <c r="H622" s="18"/>
      <c r="M622" s="18"/>
      <c r="N622" s="37"/>
    </row>
    <row r="623" spans="8:14" ht="14.25" customHeight="1" x14ac:dyDescent="0.2">
      <c r="H623" s="18"/>
      <c r="M623" s="18"/>
      <c r="N623" s="37"/>
    </row>
    <row r="624" spans="8:14" ht="14.25" customHeight="1" x14ac:dyDescent="0.2">
      <c r="H624" s="18"/>
      <c r="M624" s="18"/>
      <c r="N624" s="37"/>
    </row>
    <row r="625" spans="8:14" ht="14.25" customHeight="1" x14ac:dyDescent="0.2">
      <c r="H625" s="18"/>
      <c r="M625" s="18"/>
      <c r="N625" s="37"/>
    </row>
    <row r="626" spans="8:14" ht="14.25" customHeight="1" x14ac:dyDescent="0.2">
      <c r="H626" s="18"/>
      <c r="M626" s="18"/>
      <c r="N626" s="37"/>
    </row>
    <row r="627" spans="8:14" ht="14.25" customHeight="1" x14ac:dyDescent="0.2">
      <c r="H627" s="18"/>
      <c r="M627" s="18"/>
      <c r="N627" s="37"/>
    </row>
    <row r="628" spans="8:14" ht="14.25" customHeight="1" x14ac:dyDescent="0.2">
      <c r="H628" s="18"/>
      <c r="M628" s="18"/>
      <c r="N628" s="37"/>
    </row>
    <row r="629" spans="8:14" ht="14.25" customHeight="1" x14ac:dyDescent="0.2">
      <c r="H629" s="18"/>
      <c r="M629" s="18"/>
      <c r="N629" s="37"/>
    </row>
    <row r="630" spans="8:14" ht="14.25" customHeight="1" x14ac:dyDescent="0.2">
      <c r="H630" s="18"/>
      <c r="M630" s="18"/>
      <c r="N630" s="37"/>
    </row>
    <row r="631" spans="8:14" ht="14.25" customHeight="1" x14ac:dyDescent="0.2">
      <c r="H631" s="18"/>
      <c r="M631" s="18"/>
      <c r="N631" s="37"/>
    </row>
    <row r="632" spans="8:14" ht="14.25" customHeight="1" x14ac:dyDescent="0.2">
      <c r="H632" s="18"/>
      <c r="M632" s="18"/>
      <c r="N632" s="37"/>
    </row>
    <row r="633" spans="8:14" ht="14.25" customHeight="1" x14ac:dyDescent="0.2">
      <c r="H633" s="18"/>
      <c r="M633" s="18"/>
      <c r="N633" s="37"/>
    </row>
    <row r="634" spans="8:14" ht="14.25" customHeight="1" x14ac:dyDescent="0.2">
      <c r="H634" s="18"/>
      <c r="M634" s="18"/>
      <c r="N634" s="37"/>
    </row>
    <row r="635" spans="8:14" ht="14.25" customHeight="1" x14ac:dyDescent="0.2">
      <c r="H635" s="18"/>
      <c r="M635" s="18"/>
      <c r="N635" s="37"/>
    </row>
    <row r="636" spans="8:14" ht="14.25" customHeight="1" x14ac:dyDescent="0.2">
      <c r="H636" s="18"/>
      <c r="M636" s="18"/>
      <c r="N636" s="37"/>
    </row>
    <row r="637" spans="8:14" ht="14.25" customHeight="1" x14ac:dyDescent="0.2">
      <c r="H637" s="18"/>
      <c r="M637" s="18"/>
      <c r="N637" s="37"/>
    </row>
    <row r="638" spans="8:14" ht="14.25" customHeight="1" x14ac:dyDescent="0.2">
      <c r="H638" s="18"/>
      <c r="M638" s="18"/>
      <c r="N638" s="37"/>
    </row>
    <row r="639" spans="8:14" ht="14.25" customHeight="1" x14ac:dyDescent="0.2">
      <c r="H639" s="18"/>
      <c r="M639" s="18"/>
      <c r="N639" s="37"/>
    </row>
    <row r="640" spans="8:14" ht="14.25" customHeight="1" x14ac:dyDescent="0.2">
      <c r="H640" s="18"/>
      <c r="M640" s="18"/>
      <c r="N640" s="37"/>
    </row>
    <row r="641" spans="8:14" ht="14.25" customHeight="1" x14ac:dyDescent="0.2">
      <c r="H641" s="18"/>
      <c r="M641" s="18"/>
      <c r="N641" s="37"/>
    </row>
    <row r="642" spans="8:14" ht="14.25" customHeight="1" x14ac:dyDescent="0.2">
      <c r="H642" s="18"/>
      <c r="M642" s="18"/>
      <c r="N642" s="37"/>
    </row>
    <row r="643" spans="8:14" ht="14.25" customHeight="1" x14ac:dyDescent="0.2">
      <c r="H643" s="18"/>
      <c r="M643" s="18"/>
      <c r="N643" s="37"/>
    </row>
    <row r="644" spans="8:14" ht="14.25" customHeight="1" x14ac:dyDescent="0.2">
      <c r="H644" s="18"/>
      <c r="M644" s="18"/>
      <c r="N644" s="37"/>
    </row>
    <row r="645" spans="8:14" ht="14.25" customHeight="1" x14ac:dyDescent="0.2">
      <c r="H645" s="18"/>
      <c r="M645" s="18"/>
      <c r="N645" s="37"/>
    </row>
    <row r="646" spans="8:14" ht="14.25" customHeight="1" x14ac:dyDescent="0.2">
      <c r="H646" s="18"/>
      <c r="M646" s="18"/>
      <c r="N646" s="37"/>
    </row>
    <row r="647" spans="8:14" ht="14.25" customHeight="1" x14ac:dyDescent="0.2">
      <c r="H647" s="18"/>
      <c r="M647" s="18"/>
      <c r="N647" s="37"/>
    </row>
    <row r="648" spans="8:14" ht="14.25" customHeight="1" x14ac:dyDescent="0.2">
      <c r="H648" s="18"/>
      <c r="M648" s="18"/>
      <c r="N648" s="37"/>
    </row>
    <row r="649" spans="8:14" ht="14.25" customHeight="1" x14ac:dyDescent="0.2">
      <c r="H649" s="18"/>
      <c r="M649" s="18"/>
      <c r="N649" s="37"/>
    </row>
    <row r="650" spans="8:14" ht="14.25" customHeight="1" x14ac:dyDescent="0.2">
      <c r="H650" s="18"/>
      <c r="M650" s="18"/>
      <c r="N650" s="37"/>
    </row>
    <row r="651" spans="8:14" ht="14.25" customHeight="1" x14ac:dyDescent="0.2">
      <c r="H651" s="18"/>
      <c r="M651" s="18"/>
      <c r="N651" s="37"/>
    </row>
    <row r="652" spans="8:14" ht="14.25" customHeight="1" x14ac:dyDescent="0.2">
      <c r="H652" s="18"/>
      <c r="M652" s="18"/>
      <c r="N652" s="37"/>
    </row>
    <row r="653" spans="8:14" ht="14.25" customHeight="1" x14ac:dyDescent="0.2">
      <c r="H653" s="18"/>
      <c r="M653" s="18"/>
      <c r="N653" s="37"/>
    </row>
    <row r="654" spans="8:14" ht="14.25" customHeight="1" x14ac:dyDescent="0.2">
      <c r="H654" s="18"/>
      <c r="M654" s="18"/>
      <c r="N654" s="37"/>
    </row>
    <row r="655" spans="8:14" ht="14.25" customHeight="1" x14ac:dyDescent="0.2">
      <c r="H655" s="18"/>
      <c r="M655" s="18"/>
      <c r="N655" s="37"/>
    </row>
    <row r="656" spans="8:14" ht="14.25" customHeight="1" x14ac:dyDescent="0.2">
      <c r="H656" s="18"/>
      <c r="M656" s="18"/>
      <c r="N656" s="37"/>
    </row>
    <row r="657" spans="8:14" ht="14.25" customHeight="1" x14ac:dyDescent="0.2">
      <c r="H657" s="18"/>
      <c r="M657" s="18"/>
      <c r="N657" s="37"/>
    </row>
    <row r="658" spans="8:14" ht="14.25" customHeight="1" x14ac:dyDescent="0.2">
      <c r="H658" s="18"/>
      <c r="M658" s="18"/>
      <c r="N658" s="37"/>
    </row>
    <row r="659" spans="8:14" ht="14.25" customHeight="1" x14ac:dyDescent="0.2">
      <c r="H659" s="18"/>
      <c r="M659" s="18"/>
      <c r="N659" s="37"/>
    </row>
    <row r="660" spans="8:14" ht="14.25" customHeight="1" x14ac:dyDescent="0.2">
      <c r="H660" s="18"/>
      <c r="M660" s="18"/>
      <c r="N660" s="37"/>
    </row>
    <row r="661" spans="8:14" ht="14.25" customHeight="1" x14ac:dyDescent="0.2">
      <c r="H661" s="18"/>
      <c r="M661" s="18"/>
      <c r="N661" s="37"/>
    </row>
    <row r="662" spans="8:14" ht="14.25" customHeight="1" x14ac:dyDescent="0.2">
      <c r="H662" s="18"/>
      <c r="M662" s="18"/>
      <c r="N662" s="37"/>
    </row>
    <row r="663" spans="8:14" ht="14.25" customHeight="1" x14ac:dyDescent="0.2">
      <c r="H663" s="18"/>
      <c r="M663" s="18"/>
      <c r="N663" s="37"/>
    </row>
    <row r="664" spans="8:14" ht="14.25" customHeight="1" x14ac:dyDescent="0.2">
      <c r="H664" s="18"/>
      <c r="M664" s="18"/>
      <c r="N664" s="37"/>
    </row>
    <row r="665" spans="8:14" ht="14.25" customHeight="1" x14ac:dyDescent="0.2">
      <c r="H665" s="18"/>
      <c r="M665" s="18"/>
      <c r="N665" s="37"/>
    </row>
    <row r="666" spans="8:14" ht="14.25" customHeight="1" x14ac:dyDescent="0.2">
      <c r="H666" s="18"/>
      <c r="M666" s="18"/>
      <c r="N666" s="37"/>
    </row>
    <row r="667" spans="8:14" ht="14.25" customHeight="1" x14ac:dyDescent="0.2">
      <c r="H667" s="18"/>
      <c r="M667" s="18"/>
      <c r="N667" s="37"/>
    </row>
    <row r="668" spans="8:14" ht="14.25" customHeight="1" x14ac:dyDescent="0.2">
      <c r="H668" s="18"/>
      <c r="M668" s="18"/>
      <c r="N668" s="37"/>
    </row>
    <row r="669" spans="8:14" ht="14.25" customHeight="1" x14ac:dyDescent="0.2">
      <c r="H669" s="18"/>
      <c r="M669" s="18"/>
      <c r="N669" s="37"/>
    </row>
    <row r="670" spans="8:14" ht="14.25" customHeight="1" x14ac:dyDescent="0.2">
      <c r="H670" s="18"/>
      <c r="M670" s="18"/>
      <c r="N670" s="37"/>
    </row>
    <row r="671" spans="8:14" ht="14.25" customHeight="1" x14ac:dyDescent="0.2">
      <c r="H671" s="18"/>
      <c r="M671" s="18"/>
      <c r="N671" s="37"/>
    </row>
    <row r="672" spans="8:14" ht="14.25" customHeight="1" x14ac:dyDescent="0.2">
      <c r="H672" s="18"/>
      <c r="M672" s="18"/>
      <c r="N672" s="37"/>
    </row>
    <row r="673" spans="8:14" ht="14.25" customHeight="1" x14ac:dyDescent="0.2">
      <c r="H673" s="18"/>
      <c r="M673" s="18"/>
      <c r="N673" s="37"/>
    </row>
    <row r="674" spans="8:14" ht="14.25" customHeight="1" x14ac:dyDescent="0.2">
      <c r="H674" s="18"/>
      <c r="M674" s="18"/>
      <c r="N674" s="37"/>
    </row>
    <row r="675" spans="8:14" ht="14.25" customHeight="1" x14ac:dyDescent="0.2">
      <c r="H675" s="18"/>
      <c r="M675" s="18"/>
      <c r="N675" s="37"/>
    </row>
    <row r="676" spans="8:14" ht="14.25" customHeight="1" x14ac:dyDescent="0.2">
      <c r="H676" s="18"/>
      <c r="M676" s="18"/>
      <c r="N676" s="37"/>
    </row>
    <row r="677" spans="8:14" ht="14.25" customHeight="1" x14ac:dyDescent="0.2">
      <c r="H677" s="18"/>
      <c r="M677" s="18"/>
      <c r="N677" s="37"/>
    </row>
    <row r="678" spans="8:14" ht="14.25" customHeight="1" x14ac:dyDescent="0.2">
      <c r="H678" s="18"/>
      <c r="M678" s="18"/>
      <c r="N678" s="37"/>
    </row>
    <row r="679" spans="8:14" ht="14.25" customHeight="1" x14ac:dyDescent="0.2">
      <c r="H679" s="18"/>
      <c r="M679" s="18"/>
      <c r="N679" s="37"/>
    </row>
    <row r="680" spans="8:14" ht="14.25" customHeight="1" x14ac:dyDescent="0.2">
      <c r="H680" s="18"/>
      <c r="M680" s="18"/>
      <c r="N680" s="37"/>
    </row>
    <row r="681" spans="8:14" ht="14.25" customHeight="1" x14ac:dyDescent="0.2">
      <c r="H681" s="18"/>
      <c r="M681" s="18"/>
      <c r="N681" s="37"/>
    </row>
    <row r="682" spans="8:14" ht="14.25" customHeight="1" x14ac:dyDescent="0.2">
      <c r="H682" s="18"/>
      <c r="M682" s="18"/>
      <c r="N682" s="37"/>
    </row>
    <row r="683" spans="8:14" ht="14.25" customHeight="1" x14ac:dyDescent="0.2">
      <c r="H683" s="18"/>
      <c r="M683" s="18"/>
      <c r="N683" s="37"/>
    </row>
    <row r="684" spans="8:14" ht="14.25" customHeight="1" x14ac:dyDescent="0.2">
      <c r="H684" s="18"/>
      <c r="M684" s="18"/>
      <c r="N684" s="37"/>
    </row>
    <row r="685" spans="8:14" ht="14.25" customHeight="1" x14ac:dyDescent="0.2">
      <c r="H685" s="18"/>
      <c r="M685" s="18"/>
      <c r="N685" s="37"/>
    </row>
    <row r="686" spans="8:14" ht="14.25" customHeight="1" x14ac:dyDescent="0.2">
      <c r="H686" s="18"/>
      <c r="M686" s="18"/>
      <c r="N686" s="37"/>
    </row>
    <row r="687" spans="8:14" ht="14.25" customHeight="1" x14ac:dyDescent="0.2">
      <c r="H687" s="18"/>
      <c r="M687" s="18"/>
      <c r="N687" s="37"/>
    </row>
    <row r="688" spans="8:14" ht="14.25" customHeight="1" x14ac:dyDescent="0.2">
      <c r="H688" s="18"/>
      <c r="M688" s="18"/>
      <c r="N688" s="37"/>
    </row>
    <row r="689" spans="8:14" ht="14.25" customHeight="1" x14ac:dyDescent="0.2">
      <c r="H689" s="18"/>
      <c r="M689" s="18"/>
      <c r="N689" s="37"/>
    </row>
    <row r="690" spans="8:14" ht="14.25" customHeight="1" x14ac:dyDescent="0.2">
      <c r="H690" s="18"/>
      <c r="M690" s="18"/>
      <c r="N690" s="37"/>
    </row>
    <row r="691" spans="8:14" ht="14.25" customHeight="1" x14ac:dyDescent="0.2">
      <c r="H691" s="18"/>
      <c r="M691" s="18"/>
      <c r="N691" s="37"/>
    </row>
    <row r="692" spans="8:14" ht="14.25" customHeight="1" x14ac:dyDescent="0.2">
      <c r="H692" s="18"/>
      <c r="M692" s="18"/>
      <c r="N692" s="37"/>
    </row>
    <row r="693" spans="8:14" ht="14.25" customHeight="1" x14ac:dyDescent="0.2">
      <c r="H693" s="18"/>
      <c r="M693" s="18"/>
      <c r="N693" s="37"/>
    </row>
    <row r="694" spans="8:14" ht="14.25" customHeight="1" x14ac:dyDescent="0.2">
      <c r="H694" s="18"/>
      <c r="M694" s="18"/>
      <c r="N694" s="37"/>
    </row>
    <row r="695" spans="8:14" ht="14.25" customHeight="1" x14ac:dyDescent="0.2">
      <c r="H695" s="18"/>
      <c r="M695" s="18"/>
      <c r="N695" s="37"/>
    </row>
    <row r="696" spans="8:14" ht="14.25" customHeight="1" x14ac:dyDescent="0.2">
      <c r="H696" s="18"/>
      <c r="M696" s="18"/>
      <c r="N696" s="37"/>
    </row>
    <row r="697" spans="8:14" ht="14.25" customHeight="1" x14ac:dyDescent="0.2">
      <c r="H697" s="18"/>
      <c r="M697" s="18"/>
      <c r="N697" s="37"/>
    </row>
    <row r="698" spans="8:14" ht="14.25" customHeight="1" x14ac:dyDescent="0.2">
      <c r="H698" s="18"/>
      <c r="M698" s="18"/>
      <c r="N698" s="37"/>
    </row>
    <row r="699" spans="8:14" ht="14.25" customHeight="1" x14ac:dyDescent="0.2">
      <c r="H699" s="18"/>
      <c r="M699" s="18"/>
      <c r="N699" s="37"/>
    </row>
    <row r="700" spans="8:14" ht="14.25" customHeight="1" x14ac:dyDescent="0.2">
      <c r="H700" s="18"/>
      <c r="M700" s="18"/>
      <c r="N700" s="37"/>
    </row>
    <row r="701" spans="8:14" ht="14.25" customHeight="1" x14ac:dyDescent="0.2">
      <c r="H701" s="18"/>
      <c r="M701" s="18"/>
      <c r="N701" s="37"/>
    </row>
    <row r="702" spans="8:14" ht="14.25" customHeight="1" x14ac:dyDescent="0.2">
      <c r="H702" s="18"/>
      <c r="M702" s="18"/>
      <c r="N702" s="37"/>
    </row>
    <row r="703" spans="8:14" ht="14.25" customHeight="1" x14ac:dyDescent="0.2">
      <c r="H703" s="18"/>
      <c r="M703" s="18"/>
      <c r="N703" s="37"/>
    </row>
    <row r="704" spans="8:14" ht="14.25" customHeight="1" x14ac:dyDescent="0.2">
      <c r="H704" s="18"/>
      <c r="M704" s="18"/>
      <c r="N704" s="37"/>
    </row>
    <row r="705" spans="8:14" ht="14.25" customHeight="1" x14ac:dyDescent="0.2">
      <c r="H705" s="18"/>
      <c r="M705" s="18"/>
      <c r="N705" s="37"/>
    </row>
    <row r="706" spans="8:14" ht="14.25" customHeight="1" x14ac:dyDescent="0.2">
      <c r="H706" s="18"/>
      <c r="M706" s="18"/>
      <c r="N706" s="37"/>
    </row>
    <row r="707" spans="8:14" ht="14.25" customHeight="1" x14ac:dyDescent="0.2">
      <c r="H707" s="18"/>
      <c r="M707" s="18"/>
      <c r="N707" s="37"/>
    </row>
    <row r="708" spans="8:14" ht="14.25" customHeight="1" x14ac:dyDescent="0.2">
      <c r="H708" s="18"/>
      <c r="M708" s="18"/>
      <c r="N708" s="37"/>
    </row>
    <row r="709" spans="8:14" ht="14.25" customHeight="1" x14ac:dyDescent="0.2">
      <c r="H709" s="18"/>
      <c r="M709" s="18"/>
      <c r="N709" s="37"/>
    </row>
    <row r="710" spans="8:14" ht="14.25" customHeight="1" x14ac:dyDescent="0.2">
      <c r="H710" s="18"/>
      <c r="M710" s="18"/>
      <c r="N710" s="37"/>
    </row>
    <row r="711" spans="8:14" ht="14.25" customHeight="1" x14ac:dyDescent="0.2">
      <c r="H711" s="18"/>
      <c r="M711" s="18"/>
      <c r="N711" s="37"/>
    </row>
    <row r="712" spans="8:14" ht="14.25" customHeight="1" x14ac:dyDescent="0.2">
      <c r="H712" s="18"/>
      <c r="M712" s="18"/>
      <c r="N712" s="37"/>
    </row>
    <row r="713" spans="8:14" ht="14.25" customHeight="1" x14ac:dyDescent="0.2">
      <c r="H713" s="18"/>
      <c r="M713" s="18"/>
      <c r="N713" s="37"/>
    </row>
    <row r="714" spans="8:14" ht="14.25" customHeight="1" x14ac:dyDescent="0.2">
      <c r="H714" s="18"/>
      <c r="M714" s="18"/>
      <c r="N714" s="37"/>
    </row>
    <row r="715" spans="8:14" ht="14.25" customHeight="1" x14ac:dyDescent="0.2">
      <c r="H715" s="18"/>
      <c r="M715" s="18"/>
      <c r="N715" s="37"/>
    </row>
    <row r="716" spans="8:14" ht="14.25" customHeight="1" x14ac:dyDescent="0.2">
      <c r="H716" s="18"/>
      <c r="M716" s="18"/>
      <c r="N716" s="37"/>
    </row>
    <row r="717" spans="8:14" ht="14.25" customHeight="1" x14ac:dyDescent="0.2">
      <c r="H717" s="18"/>
      <c r="M717" s="18"/>
      <c r="N717" s="37"/>
    </row>
    <row r="718" spans="8:14" ht="14.25" customHeight="1" x14ac:dyDescent="0.2">
      <c r="H718" s="18"/>
      <c r="M718" s="18"/>
      <c r="N718" s="37"/>
    </row>
    <row r="719" spans="8:14" ht="14.25" customHeight="1" x14ac:dyDescent="0.2">
      <c r="H719" s="18"/>
      <c r="M719" s="18"/>
      <c r="N719" s="37"/>
    </row>
    <row r="720" spans="8:14" ht="14.25" customHeight="1" x14ac:dyDescent="0.2">
      <c r="H720" s="18"/>
      <c r="M720" s="18"/>
      <c r="N720" s="37"/>
    </row>
    <row r="721" spans="8:14" ht="14.25" customHeight="1" x14ac:dyDescent="0.2">
      <c r="H721" s="18"/>
      <c r="M721" s="18"/>
      <c r="N721" s="37"/>
    </row>
    <row r="722" spans="8:14" ht="14.25" customHeight="1" x14ac:dyDescent="0.2">
      <c r="H722" s="18"/>
      <c r="M722" s="18"/>
      <c r="N722" s="37"/>
    </row>
    <row r="723" spans="8:14" ht="14.25" customHeight="1" x14ac:dyDescent="0.2">
      <c r="H723" s="18"/>
      <c r="M723" s="18"/>
      <c r="N723" s="37"/>
    </row>
    <row r="724" spans="8:14" ht="14.25" customHeight="1" x14ac:dyDescent="0.2">
      <c r="H724" s="18"/>
      <c r="M724" s="18"/>
      <c r="N724" s="37"/>
    </row>
    <row r="725" spans="8:14" ht="14.25" customHeight="1" x14ac:dyDescent="0.2">
      <c r="H725" s="18"/>
      <c r="M725" s="18"/>
      <c r="N725" s="37"/>
    </row>
    <row r="726" spans="8:14" ht="14.25" customHeight="1" x14ac:dyDescent="0.2">
      <c r="H726" s="18"/>
      <c r="M726" s="18"/>
      <c r="N726" s="37"/>
    </row>
    <row r="727" spans="8:14" ht="14.25" customHeight="1" x14ac:dyDescent="0.2">
      <c r="H727" s="18"/>
      <c r="M727" s="18"/>
      <c r="N727" s="37"/>
    </row>
    <row r="728" spans="8:14" ht="14.25" customHeight="1" x14ac:dyDescent="0.2">
      <c r="H728" s="18"/>
      <c r="M728" s="18"/>
      <c r="N728" s="37"/>
    </row>
    <row r="729" spans="8:14" ht="14.25" customHeight="1" x14ac:dyDescent="0.2">
      <c r="H729" s="18"/>
      <c r="M729" s="18"/>
      <c r="N729" s="37"/>
    </row>
    <row r="730" spans="8:14" ht="14.25" customHeight="1" x14ac:dyDescent="0.2">
      <c r="H730" s="18"/>
      <c r="M730" s="18"/>
      <c r="N730" s="37"/>
    </row>
    <row r="731" spans="8:14" ht="14.25" customHeight="1" x14ac:dyDescent="0.2">
      <c r="H731" s="18"/>
      <c r="M731" s="18"/>
      <c r="N731" s="37"/>
    </row>
    <row r="732" spans="8:14" ht="14.25" customHeight="1" x14ac:dyDescent="0.2">
      <c r="H732" s="18"/>
      <c r="M732" s="18"/>
      <c r="N732" s="37"/>
    </row>
    <row r="733" spans="8:14" ht="14.25" customHeight="1" x14ac:dyDescent="0.2">
      <c r="H733" s="18"/>
      <c r="M733" s="18"/>
      <c r="N733" s="37"/>
    </row>
    <row r="734" spans="8:14" ht="14.25" customHeight="1" x14ac:dyDescent="0.2">
      <c r="H734" s="18"/>
      <c r="M734" s="18"/>
      <c r="N734" s="37"/>
    </row>
    <row r="735" spans="8:14" ht="14.25" customHeight="1" x14ac:dyDescent="0.2">
      <c r="H735" s="18"/>
      <c r="M735" s="18"/>
      <c r="N735" s="37"/>
    </row>
    <row r="736" spans="8:14" ht="14.25" customHeight="1" x14ac:dyDescent="0.2">
      <c r="H736" s="18"/>
      <c r="M736" s="18"/>
      <c r="N736" s="37"/>
    </row>
    <row r="737" spans="8:14" ht="14.25" customHeight="1" x14ac:dyDescent="0.2">
      <c r="H737" s="18"/>
      <c r="M737" s="18"/>
      <c r="N737" s="37"/>
    </row>
    <row r="738" spans="8:14" ht="14.25" customHeight="1" x14ac:dyDescent="0.2">
      <c r="H738" s="18"/>
      <c r="M738" s="18"/>
      <c r="N738" s="37"/>
    </row>
    <row r="739" spans="8:14" ht="14.25" customHeight="1" x14ac:dyDescent="0.2">
      <c r="H739" s="18"/>
      <c r="M739" s="18"/>
      <c r="N739" s="37"/>
    </row>
    <row r="740" spans="8:14" ht="14.25" customHeight="1" x14ac:dyDescent="0.2">
      <c r="H740" s="18"/>
      <c r="M740" s="18"/>
      <c r="N740" s="37"/>
    </row>
    <row r="741" spans="8:14" ht="14.25" customHeight="1" x14ac:dyDescent="0.2">
      <c r="H741" s="18"/>
      <c r="M741" s="18"/>
      <c r="N741" s="37"/>
    </row>
    <row r="742" spans="8:14" ht="14.25" customHeight="1" x14ac:dyDescent="0.2">
      <c r="H742" s="18"/>
      <c r="M742" s="18"/>
      <c r="N742" s="37"/>
    </row>
    <row r="743" spans="8:14" ht="14.25" customHeight="1" x14ac:dyDescent="0.2">
      <c r="H743" s="18"/>
      <c r="M743" s="18"/>
      <c r="N743" s="37"/>
    </row>
    <row r="744" spans="8:14" ht="14.25" customHeight="1" x14ac:dyDescent="0.2">
      <c r="H744" s="18"/>
      <c r="M744" s="18"/>
      <c r="N744" s="37"/>
    </row>
    <row r="745" spans="8:14" ht="14.25" customHeight="1" x14ac:dyDescent="0.2">
      <c r="H745" s="18"/>
      <c r="M745" s="18"/>
      <c r="N745" s="37"/>
    </row>
    <row r="746" spans="8:14" ht="14.25" customHeight="1" x14ac:dyDescent="0.2">
      <c r="H746" s="18"/>
      <c r="M746" s="18"/>
      <c r="N746" s="37"/>
    </row>
    <row r="747" spans="8:14" ht="14.25" customHeight="1" x14ac:dyDescent="0.2">
      <c r="H747" s="18"/>
      <c r="M747" s="18"/>
      <c r="N747" s="37"/>
    </row>
    <row r="748" spans="8:14" ht="14.25" customHeight="1" x14ac:dyDescent="0.2">
      <c r="H748" s="18"/>
      <c r="M748" s="18"/>
      <c r="N748" s="37"/>
    </row>
    <row r="749" spans="8:14" ht="14.25" customHeight="1" x14ac:dyDescent="0.2">
      <c r="H749" s="18"/>
      <c r="M749" s="18"/>
      <c r="N749" s="37"/>
    </row>
    <row r="750" spans="8:14" ht="14.25" customHeight="1" x14ac:dyDescent="0.2">
      <c r="H750" s="18"/>
      <c r="M750" s="18"/>
      <c r="N750" s="37"/>
    </row>
    <row r="751" spans="8:14" ht="14.25" customHeight="1" x14ac:dyDescent="0.2">
      <c r="H751" s="18"/>
      <c r="M751" s="18"/>
      <c r="N751" s="37"/>
    </row>
    <row r="752" spans="8:14" ht="14.25" customHeight="1" x14ac:dyDescent="0.2">
      <c r="H752" s="18"/>
      <c r="M752" s="18"/>
      <c r="N752" s="37"/>
    </row>
    <row r="753" spans="8:14" ht="14.25" customHeight="1" x14ac:dyDescent="0.2">
      <c r="H753" s="18"/>
      <c r="M753" s="18"/>
      <c r="N753" s="37"/>
    </row>
    <row r="754" spans="8:14" ht="14.25" customHeight="1" x14ac:dyDescent="0.2">
      <c r="H754" s="18"/>
      <c r="M754" s="18"/>
      <c r="N754" s="37"/>
    </row>
    <row r="755" spans="8:14" ht="14.25" customHeight="1" x14ac:dyDescent="0.2">
      <c r="H755" s="18"/>
      <c r="M755" s="18"/>
      <c r="N755" s="37"/>
    </row>
    <row r="756" spans="8:14" ht="14.25" customHeight="1" x14ac:dyDescent="0.2">
      <c r="H756" s="18"/>
      <c r="M756" s="18"/>
      <c r="N756" s="37"/>
    </row>
    <row r="757" spans="8:14" ht="14.25" customHeight="1" x14ac:dyDescent="0.2">
      <c r="H757" s="18"/>
      <c r="M757" s="18"/>
      <c r="N757" s="37"/>
    </row>
    <row r="758" spans="8:14" ht="14.25" customHeight="1" x14ac:dyDescent="0.2">
      <c r="H758" s="18"/>
      <c r="M758" s="18"/>
      <c r="N758" s="37"/>
    </row>
    <row r="759" spans="8:14" ht="14.25" customHeight="1" x14ac:dyDescent="0.2">
      <c r="H759" s="18"/>
      <c r="M759" s="18"/>
      <c r="N759" s="37"/>
    </row>
    <row r="760" spans="8:14" ht="14.25" customHeight="1" x14ac:dyDescent="0.2">
      <c r="H760" s="18"/>
      <c r="M760" s="18"/>
      <c r="N760" s="37"/>
    </row>
    <row r="761" spans="8:14" ht="14.25" customHeight="1" x14ac:dyDescent="0.2">
      <c r="H761" s="18"/>
      <c r="M761" s="18"/>
      <c r="N761" s="37"/>
    </row>
    <row r="762" spans="8:14" ht="14.25" customHeight="1" x14ac:dyDescent="0.2">
      <c r="H762" s="18"/>
      <c r="M762" s="18"/>
      <c r="N762" s="37"/>
    </row>
    <row r="763" spans="8:14" ht="14.25" customHeight="1" x14ac:dyDescent="0.2">
      <c r="H763" s="18"/>
      <c r="M763" s="18"/>
      <c r="N763" s="37"/>
    </row>
    <row r="764" spans="8:14" ht="14.25" customHeight="1" x14ac:dyDescent="0.2">
      <c r="H764" s="18"/>
      <c r="M764" s="18"/>
      <c r="N764" s="37"/>
    </row>
    <row r="765" spans="8:14" ht="14.25" customHeight="1" x14ac:dyDescent="0.2">
      <c r="H765" s="18"/>
      <c r="M765" s="18"/>
      <c r="N765" s="37"/>
    </row>
    <row r="766" spans="8:14" ht="14.25" customHeight="1" x14ac:dyDescent="0.2">
      <c r="H766" s="18"/>
      <c r="M766" s="18"/>
      <c r="N766" s="37"/>
    </row>
    <row r="767" spans="8:14" ht="14.25" customHeight="1" x14ac:dyDescent="0.2">
      <c r="H767" s="18"/>
      <c r="M767" s="18"/>
      <c r="N767" s="37"/>
    </row>
    <row r="768" spans="8:14" ht="14.25" customHeight="1" x14ac:dyDescent="0.2">
      <c r="H768" s="18"/>
      <c r="M768" s="18"/>
      <c r="N768" s="37"/>
    </row>
    <row r="769" spans="8:14" ht="14.25" customHeight="1" x14ac:dyDescent="0.2">
      <c r="H769" s="18"/>
      <c r="M769" s="18"/>
      <c r="N769" s="37"/>
    </row>
    <row r="770" spans="8:14" ht="14.25" customHeight="1" x14ac:dyDescent="0.2">
      <c r="H770" s="18"/>
      <c r="M770" s="18"/>
      <c r="N770" s="37"/>
    </row>
    <row r="771" spans="8:14" ht="14.25" customHeight="1" x14ac:dyDescent="0.2">
      <c r="H771" s="18"/>
      <c r="M771" s="18"/>
      <c r="N771" s="37"/>
    </row>
    <row r="772" spans="8:14" ht="14.25" customHeight="1" x14ac:dyDescent="0.2">
      <c r="H772" s="18"/>
      <c r="M772" s="18"/>
      <c r="N772" s="37"/>
    </row>
    <row r="773" spans="8:14" ht="14.25" customHeight="1" x14ac:dyDescent="0.2">
      <c r="H773" s="18"/>
      <c r="M773" s="18"/>
      <c r="N773" s="37"/>
    </row>
    <row r="774" spans="8:14" ht="14.25" customHeight="1" x14ac:dyDescent="0.2">
      <c r="H774" s="18"/>
      <c r="M774" s="18"/>
      <c r="N774" s="37"/>
    </row>
    <row r="775" spans="8:14" ht="14.25" customHeight="1" x14ac:dyDescent="0.2">
      <c r="H775" s="18"/>
      <c r="M775" s="18"/>
      <c r="N775" s="37"/>
    </row>
    <row r="776" spans="8:14" ht="14.25" customHeight="1" x14ac:dyDescent="0.2">
      <c r="H776" s="18"/>
      <c r="M776" s="18"/>
      <c r="N776" s="37"/>
    </row>
    <row r="777" spans="8:14" ht="14.25" customHeight="1" x14ac:dyDescent="0.2">
      <c r="H777" s="18"/>
      <c r="M777" s="18"/>
      <c r="N777" s="37"/>
    </row>
    <row r="778" spans="8:14" ht="14.25" customHeight="1" x14ac:dyDescent="0.2">
      <c r="H778" s="18"/>
      <c r="M778" s="18"/>
      <c r="N778" s="37"/>
    </row>
    <row r="779" spans="8:14" ht="14.25" customHeight="1" x14ac:dyDescent="0.2">
      <c r="H779" s="18"/>
      <c r="M779" s="18"/>
      <c r="N779" s="37"/>
    </row>
    <row r="780" spans="8:14" ht="14.25" customHeight="1" x14ac:dyDescent="0.2">
      <c r="H780" s="18"/>
      <c r="M780" s="18"/>
      <c r="N780" s="37"/>
    </row>
    <row r="781" spans="8:14" ht="14.25" customHeight="1" x14ac:dyDescent="0.2">
      <c r="H781" s="18"/>
      <c r="M781" s="18"/>
      <c r="N781" s="37"/>
    </row>
    <row r="782" spans="8:14" ht="14.25" customHeight="1" x14ac:dyDescent="0.2">
      <c r="H782" s="18"/>
      <c r="M782" s="18"/>
      <c r="N782" s="37"/>
    </row>
    <row r="783" spans="8:14" ht="14.25" customHeight="1" x14ac:dyDescent="0.2">
      <c r="H783" s="18"/>
      <c r="M783" s="18"/>
      <c r="N783" s="37"/>
    </row>
    <row r="784" spans="8:14" ht="14.25" customHeight="1" x14ac:dyDescent="0.2">
      <c r="H784" s="18"/>
      <c r="M784" s="18"/>
      <c r="N784" s="37"/>
    </row>
    <row r="785" spans="8:14" ht="14.25" customHeight="1" x14ac:dyDescent="0.2">
      <c r="H785" s="18"/>
      <c r="M785" s="18"/>
      <c r="N785" s="37"/>
    </row>
    <row r="786" spans="8:14" ht="14.25" customHeight="1" x14ac:dyDescent="0.2">
      <c r="H786" s="18"/>
      <c r="M786" s="18"/>
      <c r="N786" s="37"/>
    </row>
    <row r="787" spans="8:14" ht="14.25" customHeight="1" x14ac:dyDescent="0.2">
      <c r="H787" s="18"/>
      <c r="M787" s="18"/>
      <c r="N787" s="37"/>
    </row>
    <row r="788" spans="8:14" ht="14.25" customHeight="1" x14ac:dyDescent="0.2">
      <c r="H788" s="18"/>
      <c r="M788" s="18"/>
      <c r="N788" s="37"/>
    </row>
    <row r="789" spans="8:14" ht="14.25" customHeight="1" x14ac:dyDescent="0.2">
      <c r="H789" s="18"/>
      <c r="M789" s="18"/>
      <c r="N789" s="37"/>
    </row>
    <row r="790" spans="8:14" ht="14.25" customHeight="1" x14ac:dyDescent="0.2">
      <c r="H790" s="18"/>
      <c r="M790" s="18"/>
      <c r="N790" s="37"/>
    </row>
    <row r="791" spans="8:14" ht="14.25" customHeight="1" x14ac:dyDescent="0.2">
      <c r="H791" s="18"/>
      <c r="M791" s="18"/>
      <c r="N791" s="37"/>
    </row>
    <row r="792" spans="8:14" ht="14.25" customHeight="1" x14ac:dyDescent="0.2">
      <c r="H792" s="18"/>
      <c r="M792" s="18"/>
      <c r="N792" s="37"/>
    </row>
    <row r="793" spans="8:14" ht="14.25" customHeight="1" x14ac:dyDescent="0.2">
      <c r="H793" s="18"/>
      <c r="M793" s="18"/>
      <c r="N793" s="37"/>
    </row>
    <row r="794" spans="8:14" ht="14.25" customHeight="1" x14ac:dyDescent="0.2">
      <c r="H794" s="18"/>
      <c r="M794" s="18"/>
      <c r="N794" s="37"/>
    </row>
    <row r="795" spans="8:14" ht="14.25" customHeight="1" x14ac:dyDescent="0.2">
      <c r="H795" s="18"/>
      <c r="M795" s="18"/>
      <c r="N795" s="37"/>
    </row>
    <row r="796" spans="8:14" ht="14.25" customHeight="1" x14ac:dyDescent="0.2">
      <c r="H796" s="18"/>
      <c r="M796" s="18"/>
      <c r="N796" s="37"/>
    </row>
    <row r="797" spans="8:14" ht="14.25" customHeight="1" x14ac:dyDescent="0.2">
      <c r="H797" s="18"/>
      <c r="M797" s="18"/>
      <c r="N797" s="37"/>
    </row>
    <row r="798" spans="8:14" ht="14.25" customHeight="1" x14ac:dyDescent="0.2">
      <c r="H798" s="18"/>
      <c r="M798" s="18"/>
      <c r="N798" s="37"/>
    </row>
    <row r="799" spans="8:14" ht="14.25" customHeight="1" x14ac:dyDescent="0.2">
      <c r="H799" s="18"/>
      <c r="M799" s="18"/>
      <c r="N799" s="37"/>
    </row>
    <row r="800" spans="8:14" ht="14.25" customHeight="1" x14ac:dyDescent="0.2">
      <c r="H800" s="18"/>
      <c r="M800" s="18"/>
      <c r="N800" s="37"/>
    </row>
    <row r="801" spans="8:14" ht="14.25" customHeight="1" x14ac:dyDescent="0.2">
      <c r="H801" s="18"/>
      <c r="M801" s="18"/>
      <c r="N801" s="37"/>
    </row>
    <row r="802" spans="8:14" ht="14.25" customHeight="1" x14ac:dyDescent="0.2">
      <c r="H802" s="18"/>
      <c r="M802" s="18"/>
      <c r="N802" s="37"/>
    </row>
    <row r="803" spans="8:14" ht="14.25" customHeight="1" x14ac:dyDescent="0.2">
      <c r="H803" s="18"/>
      <c r="M803" s="18"/>
      <c r="N803" s="37"/>
    </row>
    <row r="804" spans="8:14" ht="14.25" customHeight="1" x14ac:dyDescent="0.2">
      <c r="H804" s="18"/>
      <c r="M804" s="18"/>
      <c r="N804" s="37"/>
    </row>
    <row r="805" spans="8:14" ht="14.25" customHeight="1" x14ac:dyDescent="0.2">
      <c r="H805" s="18"/>
      <c r="M805" s="18"/>
      <c r="N805" s="37"/>
    </row>
    <row r="806" spans="8:14" ht="14.25" customHeight="1" x14ac:dyDescent="0.2">
      <c r="H806" s="18"/>
      <c r="M806" s="18"/>
      <c r="N806" s="37"/>
    </row>
    <row r="807" spans="8:14" ht="14.25" customHeight="1" x14ac:dyDescent="0.2">
      <c r="H807" s="18"/>
      <c r="M807" s="18"/>
      <c r="N807" s="37"/>
    </row>
    <row r="808" spans="8:14" ht="14.25" customHeight="1" x14ac:dyDescent="0.2">
      <c r="H808" s="18"/>
      <c r="M808" s="18"/>
      <c r="N808" s="37"/>
    </row>
    <row r="809" spans="8:14" ht="14.25" customHeight="1" x14ac:dyDescent="0.2">
      <c r="H809" s="18"/>
      <c r="M809" s="18"/>
      <c r="N809" s="37"/>
    </row>
    <row r="810" spans="8:14" ht="14.25" customHeight="1" x14ac:dyDescent="0.2">
      <c r="H810" s="18"/>
      <c r="M810" s="18"/>
      <c r="N810" s="37"/>
    </row>
    <row r="811" spans="8:14" ht="14.25" customHeight="1" x14ac:dyDescent="0.2">
      <c r="H811" s="18"/>
      <c r="M811" s="18"/>
      <c r="N811" s="37"/>
    </row>
    <row r="812" spans="8:14" ht="14.25" customHeight="1" x14ac:dyDescent="0.2">
      <c r="H812" s="18"/>
      <c r="M812" s="18"/>
      <c r="N812" s="37"/>
    </row>
    <row r="813" spans="8:14" ht="14.25" customHeight="1" x14ac:dyDescent="0.2">
      <c r="H813" s="18"/>
      <c r="M813" s="18"/>
      <c r="N813" s="37"/>
    </row>
    <row r="814" spans="8:14" ht="14.25" customHeight="1" x14ac:dyDescent="0.2">
      <c r="H814" s="18"/>
      <c r="M814" s="18"/>
      <c r="N814" s="37"/>
    </row>
    <row r="815" spans="8:14" ht="14.25" customHeight="1" x14ac:dyDescent="0.2">
      <c r="H815" s="18"/>
      <c r="M815" s="18"/>
      <c r="N815" s="37"/>
    </row>
    <row r="816" spans="8:14" ht="14.25" customHeight="1" x14ac:dyDescent="0.2">
      <c r="H816" s="18"/>
      <c r="M816" s="18"/>
      <c r="N816" s="37"/>
    </row>
    <row r="817" spans="8:14" ht="14.25" customHeight="1" x14ac:dyDescent="0.2">
      <c r="H817" s="18"/>
      <c r="M817" s="18"/>
      <c r="N817" s="37"/>
    </row>
    <row r="818" spans="8:14" ht="14.25" customHeight="1" x14ac:dyDescent="0.2">
      <c r="H818" s="18"/>
      <c r="M818" s="18"/>
      <c r="N818" s="37"/>
    </row>
    <row r="819" spans="8:14" ht="14.25" customHeight="1" x14ac:dyDescent="0.2">
      <c r="H819" s="18"/>
      <c r="M819" s="18"/>
      <c r="N819" s="37"/>
    </row>
    <row r="820" spans="8:14" ht="14.25" customHeight="1" x14ac:dyDescent="0.2">
      <c r="H820" s="18"/>
      <c r="M820" s="18"/>
      <c r="N820" s="37"/>
    </row>
    <row r="821" spans="8:14" ht="14.25" customHeight="1" x14ac:dyDescent="0.2">
      <c r="H821" s="18"/>
      <c r="M821" s="18"/>
      <c r="N821" s="37"/>
    </row>
    <row r="822" spans="8:14" ht="14.25" customHeight="1" x14ac:dyDescent="0.2">
      <c r="H822" s="18"/>
      <c r="M822" s="18"/>
      <c r="N822" s="37"/>
    </row>
    <row r="823" spans="8:14" ht="14.25" customHeight="1" x14ac:dyDescent="0.2">
      <c r="H823" s="18"/>
      <c r="M823" s="18"/>
      <c r="N823" s="37"/>
    </row>
    <row r="824" spans="8:14" ht="14.25" customHeight="1" x14ac:dyDescent="0.2">
      <c r="H824" s="18"/>
      <c r="M824" s="18"/>
      <c r="N824" s="37"/>
    </row>
    <row r="825" spans="8:14" ht="14.25" customHeight="1" x14ac:dyDescent="0.2">
      <c r="H825" s="18"/>
      <c r="M825" s="18"/>
      <c r="N825" s="37"/>
    </row>
    <row r="826" spans="8:14" ht="14.25" customHeight="1" x14ac:dyDescent="0.2">
      <c r="H826" s="18"/>
      <c r="M826" s="18"/>
      <c r="N826" s="37"/>
    </row>
    <row r="827" spans="8:14" ht="14.25" customHeight="1" x14ac:dyDescent="0.2">
      <c r="H827" s="18"/>
      <c r="M827" s="18"/>
      <c r="N827" s="37"/>
    </row>
    <row r="828" spans="8:14" ht="14.25" customHeight="1" x14ac:dyDescent="0.2">
      <c r="H828" s="18"/>
      <c r="M828" s="18"/>
      <c r="N828" s="37"/>
    </row>
    <row r="829" spans="8:14" ht="14.25" customHeight="1" x14ac:dyDescent="0.2">
      <c r="H829" s="18"/>
      <c r="M829" s="18"/>
      <c r="N829" s="37"/>
    </row>
    <row r="830" spans="8:14" ht="14.25" customHeight="1" x14ac:dyDescent="0.2">
      <c r="H830" s="18"/>
      <c r="M830" s="18"/>
      <c r="N830" s="37"/>
    </row>
    <row r="831" spans="8:14" ht="14.25" customHeight="1" x14ac:dyDescent="0.2">
      <c r="H831" s="18"/>
      <c r="M831" s="18"/>
      <c r="N831" s="37"/>
    </row>
    <row r="832" spans="8:14" ht="14.25" customHeight="1" x14ac:dyDescent="0.2">
      <c r="H832" s="18"/>
      <c r="M832" s="18"/>
      <c r="N832" s="37"/>
    </row>
    <row r="833" spans="8:14" ht="14.25" customHeight="1" x14ac:dyDescent="0.2">
      <c r="H833" s="18"/>
      <c r="M833" s="18"/>
      <c r="N833" s="37"/>
    </row>
    <row r="834" spans="8:14" ht="14.25" customHeight="1" x14ac:dyDescent="0.2">
      <c r="H834" s="18"/>
      <c r="M834" s="18"/>
      <c r="N834" s="37"/>
    </row>
    <row r="835" spans="8:14" ht="14.25" customHeight="1" x14ac:dyDescent="0.2">
      <c r="H835" s="18"/>
      <c r="M835" s="18"/>
      <c r="N835" s="37"/>
    </row>
    <row r="836" spans="8:14" ht="14.25" customHeight="1" x14ac:dyDescent="0.2">
      <c r="H836" s="18"/>
      <c r="M836" s="18"/>
      <c r="N836" s="37"/>
    </row>
    <row r="837" spans="8:14" ht="14.25" customHeight="1" x14ac:dyDescent="0.2">
      <c r="H837" s="18"/>
      <c r="M837" s="18"/>
      <c r="N837" s="37"/>
    </row>
    <row r="838" spans="8:14" ht="14.25" customHeight="1" x14ac:dyDescent="0.2">
      <c r="H838" s="18"/>
      <c r="M838" s="18"/>
      <c r="N838" s="37"/>
    </row>
    <row r="839" spans="8:14" ht="14.25" customHeight="1" x14ac:dyDescent="0.2">
      <c r="H839" s="18"/>
      <c r="M839" s="18"/>
      <c r="N839" s="37"/>
    </row>
    <row r="840" spans="8:14" ht="14.25" customHeight="1" x14ac:dyDescent="0.2">
      <c r="H840" s="18"/>
      <c r="M840" s="18"/>
      <c r="N840" s="37"/>
    </row>
    <row r="841" spans="8:14" ht="14.25" customHeight="1" x14ac:dyDescent="0.2">
      <c r="H841" s="18"/>
      <c r="M841" s="18"/>
      <c r="N841" s="37"/>
    </row>
    <row r="842" spans="8:14" ht="14.25" customHeight="1" x14ac:dyDescent="0.2">
      <c r="H842" s="18"/>
      <c r="M842" s="18"/>
      <c r="N842" s="37"/>
    </row>
    <row r="843" spans="8:14" ht="14.25" customHeight="1" x14ac:dyDescent="0.2">
      <c r="H843" s="18"/>
      <c r="M843" s="18"/>
      <c r="N843" s="37"/>
    </row>
    <row r="844" spans="8:14" ht="14.25" customHeight="1" x14ac:dyDescent="0.2">
      <c r="H844" s="18"/>
      <c r="M844" s="18"/>
      <c r="N844" s="37"/>
    </row>
    <row r="845" spans="8:14" ht="14.25" customHeight="1" x14ac:dyDescent="0.2">
      <c r="H845" s="18"/>
      <c r="M845" s="18"/>
      <c r="N845" s="37"/>
    </row>
    <row r="846" spans="8:14" ht="14.25" customHeight="1" x14ac:dyDescent="0.2">
      <c r="H846" s="18"/>
      <c r="M846" s="18"/>
      <c r="N846" s="37"/>
    </row>
    <row r="847" spans="8:14" ht="14.25" customHeight="1" x14ac:dyDescent="0.2">
      <c r="H847" s="18"/>
      <c r="M847" s="18"/>
      <c r="N847" s="37"/>
    </row>
    <row r="848" spans="8:14" ht="14.25" customHeight="1" x14ac:dyDescent="0.2">
      <c r="H848" s="18"/>
      <c r="M848" s="18"/>
      <c r="N848" s="37"/>
    </row>
    <row r="849" spans="8:14" ht="14.25" customHeight="1" x14ac:dyDescent="0.2">
      <c r="H849" s="18"/>
      <c r="M849" s="18"/>
      <c r="N849" s="37"/>
    </row>
    <row r="850" spans="8:14" ht="14.25" customHeight="1" x14ac:dyDescent="0.2">
      <c r="H850" s="18"/>
      <c r="M850" s="18"/>
      <c r="N850" s="37"/>
    </row>
    <row r="851" spans="8:14" ht="14.25" customHeight="1" x14ac:dyDescent="0.2">
      <c r="H851" s="18"/>
      <c r="M851" s="18"/>
      <c r="N851" s="37"/>
    </row>
    <row r="852" spans="8:14" ht="14.25" customHeight="1" x14ac:dyDescent="0.2">
      <c r="H852" s="18"/>
      <c r="M852" s="18"/>
      <c r="N852" s="37"/>
    </row>
    <row r="853" spans="8:14" ht="14.25" customHeight="1" x14ac:dyDescent="0.2">
      <c r="H853" s="18"/>
      <c r="M853" s="18"/>
      <c r="N853" s="37"/>
    </row>
    <row r="854" spans="8:14" ht="14.25" customHeight="1" x14ac:dyDescent="0.2">
      <c r="H854" s="18"/>
      <c r="M854" s="18"/>
      <c r="N854" s="37"/>
    </row>
    <row r="855" spans="8:14" ht="14.25" customHeight="1" x14ac:dyDescent="0.2">
      <c r="H855" s="18"/>
      <c r="M855" s="18"/>
      <c r="N855" s="37"/>
    </row>
    <row r="856" spans="8:14" ht="14.25" customHeight="1" x14ac:dyDescent="0.2">
      <c r="H856" s="18"/>
      <c r="M856" s="18"/>
      <c r="N856" s="37"/>
    </row>
    <row r="857" spans="8:14" ht="14.25" customHeight="1" x14ac:dyDescent="0.2">
      <c r="H857" s="18"/>
      <c r="M857" s="18"/>
      <c r="N857" s="37"/>
    </row>
    <row r="858" spans="8:14" ht="14.25" customHeight="1" x14ac:dyDescent="0.2">
      <c r="H858" s="18"/>
      <c r="M858" s="18"/>
      <c r="N858" s="37"/>
    </row>
    <row r="859" spans="8:14" ht="14.25" customHeight="1" x14ac:dyDescent="0.2">
      <c r="H859" s="18"/>
      <c r="M859" s="18"/>
      <c r="N859" s="37"/>
    </row>
    <row r="860" spans="8:14" ht="14.25" customHeight="1" x14ac:dyDescent="0.2">
      <c r="H860" s="18"/>
      <c r="M860" s="18"/>
      <c r="N860" s="37"/>
    </row>
    <row r="861" spans="8:14" ht="14.25" customHeight="1" x14ac:dyDescent="0.2">
      <c r="H861" s="18"/>
      <c r="M861" s="18"/>
      <c r="N861" s="37"/>
    </row>
    <row r="862" spans="8:14" ht="14.25" customHeight="1" x14ac:dyDescent="0.2">
      <c r="H862" s="18"/>
      <c r="M862" s="18"/>
      <c r="N862" s="37"/>
    </row>
    <row r="863" spans="8:14" ht="14.25" customHeight="1" x14ac:dyDescent="0.2">
      <c r="H863" s="18"/>
      <c r="M863" s="18"/>
      <c r="N863" s="37"/>
    </row>
    <row r="864" spans="8:14" ht="14.25" customHeight="1" x14ac:dyDescent="0.2">
      <c r="H864" s="18"/>
      <c r="M864" s="18"/>
      <c r="N864" s="37"/>
    </row>
    <row r="865" spans="8:14" ht="14.25" customHeight="1" x14ac:dyDescent="0.2">
      <c r="H865" s="18"/>
      <c r="M865" s="18"/>
      <c r="N865" s="37"/>
    </row>
    <row r="866" spans="8:14" ht="14.25" customHeight="1" x14ac:dyDescent="0.2">
      <c r="H866" s="18"/>
      <c r="M866" s="18"/>
      <c r="N866" s="37"/>
    </row>
    <row r="867" spans="8:14" ht="14.25" customHeight="1" x14ac:dyDescent="0.2">
      <c r="H867" s="18"/>
      <c r="M867" s="18"/>
      <c r="N867" s="37"/>
    </row>
    <row r="868" spans="8:14" ht="14.25" customHeight="1" x14ac:dyDescent="0.2">
      <c r="H868" s="18"/>
      <c r="M868" s="18"/>
      <c r="N868" s="37"/>
    </row>
    <row r="869" spans="8:14" ht="14.25" customHeight="1" x14ac:dyDescent="0.2">
      <c r="H869" s="18"/>
      <c r="M869" s="18"/>
      <c r="N869" s="37"/>
    </row>
    <row r="870" spans="8:14" ht="14.25" customHeight="1" x14ac:dyDescent="0.2">
      <c r="H870" s="18"/>
      <c r="M870" s="18"/>
      <c r="N870" s="37"/>
    </row>
    <row r="871" spans="8:14" ht="14.25" customHeight="1" x14ac:dyDescent="0.2">
      <c r="H871" s="18"/>
      <c r="M871" s="18"/>
      <c r="N871" s="37"/>
    </row>
    <row r="872" spans="8:14" ht="14.25" customHeight="1" x14ac:dyDescent="0.2">
      <c r="H872" s="18"/>
      <c r="M872" s="18"/>
      <c r="N872" s="37"/>
    </row>
    <row r="873" spans="8:14" ht="14.25" customHeight="1" x14ac:dyDescent="0.2">
      <c r="H873" s="18"/>
      <c r="M873" s="18"/>
      <c r="N873" s="37"/>
    </row>
    <row r="874" spans="8:14" ht="14.25" customHeight="1" x14ac:dyDescent="0.2">
      <c r="H874" s="18"/>
      <c r="M874" s="18"/>
      <c r="N874" s="37"/>
    </row>
    <row r="875" spans="8:14" ht="14.25" customHeight="1" x14ac:dyDescent="0.2">
      <c r="H875" s="18"/>
      <c r="M875" s="18"/>
      <c r="N875" s="37"/>
    </row>
    <row r="876" spans="8:14" ht="14.25" customHeight="1" x14ac:dyDescent="0.2">
      <c r="H876" s="18"/>
      <c r="M876" s="18"/>
      <c r="N876" s="37"/>
    </row>
    <row r="877" spans="8:14" ht="14.25" customHeight="1" x14ac:dyDescent="0.2">
      <c r="H877" s="18"/>
      <c r="M877" s="18"/>
      <c r="N877" s="37"/>
    </row>
    <row r="878" spans="8:14" ht="14.25" customHeight="1" x14ac:dyDescent="0.2">
      <c r="H878" s="18"/>
      <c r="M878" s="18"/>
      <c r="N878" s="37"/>
    </row>
    <row r="879" spans="8:14" ht="14.25" customHeight="1" x14ac:dyDescent="0.2">
      <c r="H879" s="18"/>
      <c r="M879" s="18"/>
      <c r="N879" s="37"/>
    </row>
    <row r="880" spans="8:14" ht="14.25" customHeight="1" x14ac:dyDescent="0.2">
      <c r="H880" s="18"/>
      <c r="M880" s="18"/>
      <c r="N880" s="37"/>
    </row>
    <row r="881" spans="8:14" ht="14.25" customHeight="1" x14ac:dyDescent="0.2">
      <c r="H881" s="18"/>
      <c r="M881" s="18"/>
      <c r="N881" s="37"/>
    </row>
    <row r="882" spans="8:14" ht="14.25" customHeight="1" x14ac:dyDescent="0.2">
      <c r="H882" s="18"/>
      <c r="M882" s="18"/>
      <c r="N882" s="37"/>
    </row>
    <row r="883" spans="8:14" ht="14.25" customHeight="1" x14ac:dyDescent="0.2">
      <c r="H883" s="18"/>
      <c r="M883" s="18"/>
      <c r="N883" s="37"/>
    </row>
    <row r="884" spans="8:14" ht="14.25" customHeight="1" x14ac:dyDescent="0.2">
      <c r="H884" s="18"/>
      <c r="M884" s="18"/>
      <c r="N884" s="37"/>
    </row>
    <row r="885" spans="8:14" ht="14.25" customHeight="1" x14ac:dyDescent="0.2">
      <c r="H885" s="18"/>
      <c r="M885" s="18"/>
      <c r="N885" s="37"/>
    </row>
    <row r="886" spans="8:14" ht="14.25" customHeight="1" x14ac:dyDescent="0.2">
      <c r="H886" s="18"/>
      <c r="M886" s="18"/>
      <c r="N886" s="37"/>
    </row>
    <row r="887" spans="8:14" ht="14.25" customHeight="1" x14ac:dyDescent="0.2">
      <c r="H887" s="18"/>
      <c r="M887" s="18"/>
      <c r="N887" s="37"/>
    </row>
    <row r="888" spans="8:14" ht="14.25" customHeight="1" x14ac:dyDescent="0.2">
      <c r="H888" s="18"/>
      <c r="M888" s="18"/>
      <c r="N888" s="37"/>
    </row>
    <row r="889" spans="8:14" ht="14.25" customHeight="1" x14ac:dyDescent="0.2">
      <c r="H889" s="18"/>
      <c r="M889" s="18"/>
      <c r="N889" s="37"/>
    </row>
    <row r="890" spans="8:14" ht="14.25" customHeight="1" x14ac:dyDescent="0.2">
      <c r="H890" s="18"/>
      <c r="M890" s="18"/>
      <c r="N890" s="37"/>
    </row>
    <row r="891" spans="8:14" ht="14.25" customHeight="1" x14ac:dyDescent="0.2">
      <c r="H891" s="18"/>
      <c r="M891" s="18"/>
      <c r="N891" s="37"/>
    </row>
    <row r="892" spans="8:14" ht="14.25" customHeight="1" x14ac:dyDescent="0.2">
      <c r="H892" s="18"/>
      <c r="M892" s="18"/>
      <c r="N892" s="37"/>
    </row>
    <row r="893" spans="8:14" ht="14.25" customHeight="1" x14ac:dyDescent="0.2">
      <c r="H893" s="18"/>
      <c r="M893" s="18"/>
      <c r="N893" s="37"/>
    </row>
    <row r="894" spans="8:14" ht="14.25" customHeight="1" x14ac:dyDescent="0.2">
      <c r="H894" s="18"/>
      <c r="M894" s="18"/>
      <c r="N894" s="37"/>
    </row>
    <row r="895" spans="8:14" ht="14.25" customHeight="1" x14ac:dyDescent="0.2">
      <c r="H895" s="18"/>
      <c r="M895" s="18"/>
      <c r="N895" s="37"/>
    </row>
    <row r="896" spans="8:14" ht="14.25" customHeight="1" x14ac:dyDescent="0.2">
      <c r="H896" s="18"/>
      <c r="M896" s="18"/>
      <c r="N896" s="37"/>
    </row>
    <row r="897" spans="8:14" ht="14.25" customHeight="1" x14ac:dyDescent="0.2">
      <c r="H897" s="18"/>
      <c r="M897" s="18"/>
      <c r="N897" s="37"/>
    </row>
    <row r="898" spans="8:14" ht="14.25" customHeight="1" x14ac:dyDescent="0.2">
      <c r="H898" s="18"/>
      <c r="M898" s="18"/>
      <c r="N898" s="37"/>
    </row>
    <row r="899" spans="8:14" ht="14.25" customHeight="1" x14ac:dyDescent="0.2">
      <c r="H899" s="18"/>
      <c r="M899" s="18"/>
      <c r="N899" s="37"/>
    </row>
    <row r="900" spans="8:14" ht="14.25" customHeight="1" x14ac:dyDescent="0.2">
      <c r="H900" s="18"/>
      <c r="M900" s="18"/>
      <c r="N900" s="37"/>
    </row>
    <row r="901" spans="8:14" ht="14.25" customHeight="1" x14ac:dyDescent="0.2">
      <c r="H901" s="18"/>
      <c r="M901" s="18"/>
      <c r="N901" s="37"/>
    </row>
    <row r="902" spans="8:14" ht="14.25" customHeight="1" x14ac:dyDescent="0.2">
      <c r="H902" s="18"/>
      <c r="M902" s="18"/>
      <c r="N902" s="37"/>
    </row>
    <row r="903" spans="8:14" ht="14.25" customHeight="1" x14ac:dyDescent="0.2">
      <c r="H903" s="18"/>
      <c r="M903" s="18"/>
      <c r="N903" s="37"/>
    </row>
    <row r="904" spans="8:14" ht="14.25" customHeight="1" x14ac:dyDescent="0.2">
      <c r="H904" s="18"/>
      <c r="M904" s="18"/>
      <c r="N904" s="37"/>
    </row>
    <row r="905" spans="8:14" ht="14.25" customHeight="1" x14ac:dyDescent="0.2">
      <c r="H905" s="18"/>
      <c r="M905" s="18"/>
      <c r="N905" s="37"/>
    </row>
    <row r="906" spans="8:14" ht="14.25" customHeight="1" x14ac:dyDescent="0.2">
      <c r="H906" s="18"/>
      <c r="M906" s="18"/>
      <c r="N906" s="37"/>
    </row>
    <row r="907" spans="8:14" ht="14.25" customHeight="1" x14ac:dyDescent="0.2">
      <c r="H907" s="18"/>
      <c r="M907" s="18"/>
      <c r="N907" s="37"/>
    </row>
    <row r="908" spans="8:14" ht="14.25" customHeight="1" x14ac:dyDescent="0.2">
      <c r="H908" s="18"/>
      <c r="M908" s="18"/>
      <c r="N908" s="37"/>
    </row>
    <row r="909" spans="8:14" ht="14.25" customHeight="1" x14ac:dyDescent="0.2">
      <c r="H909" s="18"/>
      <c r="M909" s="18"/>
      <c r="N909" s="37"/>
    </row>
    <row r="910" spans="8:14" ht="14.25" customHeight="1" x14ac:dyDescent="0.2">
      <c r="H910" s="18"/>
      <c r="M910" s="18"/>
      <c r="N910" s="37"/>
    </row>
    <row r="911" spans="8:14" ht="14.25" customHeight="1" x14ac:dyDescent="0.2">
      <c r="H911" s="18"/>
      <c r="M911" s="18"/>
      <c r="N911" s="37"/>
    </row>
    <row r="912" spans="8:14" ht="14.25" customHeight="1" x14ac:dyDescent="0.2">
      <c r="H912" s="18"/>
      <c r="M912" s="18"/>
      <c r="N912" s="37"/>
    </row>
    <row r="913" spans="8:14" ht="14.25" customHeight="1" x14ac:dyDescent="0.2">
      <c r="H913" s="18"/>
      <c r="M913" s="18"/>
      <c r="N913" s="37"/>
    </row>
    <row r="914" spans="8:14" ht="14.25" customHeight="1" x14ac:dyDescent="0.2">
      <c r="H914" s="18"/>
      <c r="M914" s="18"/>
      <c r="N914" s="37"/>
    </row>
    <row r="915" spans="8:14" ht="14.25" customHeight="1" x14ac:dyDescent="0.2">
      <c r="H915" s="18"/>
      <c r="M915" s="18"/>
      <c r="N915" s="37"/>
    </row>
    <row r="916" spans="8:14" ht="14.25" customHeight="1" x14ac:dyDescent="0.2">
      <c r="H916" s="18"/>
      <c r="M916" s="18"/>
      <c r="N916" s="37"/>
    </row>
    <row r="917" spans="8:14" ht="14.25" customHeight="1" x14ac:dyDescent="0.2">
      <c r="H917" s="18"/>
      <c r="M917" s="18"/>
      <c r="N917" s="37"/>
    </row>
    <row r="918" spans="8:14" ht="14.25" customHeight="1" x14ac:dyDescent="0.2">
      <c r="H918" s="18"/>
      <c r="M918" s="18"/>
      <c r="N918" s="37"/>
    </row>
    <row r="919" spans="8:14" ht="14.25" customHeight="1" x14ac:dyDescent="0.2">
      <c r="H919" s="18"/>
      <c r="M919" s="18"/>
      <c r="N919" s="37"/>
    </row>
    <row r="920" spans="8:14" ht="14.25" customHeight="1" x14ac:dyDescent="0.2">
      <c r="H920" s="18"/>
      <c r="M920" s="18"/>
      <c r="N920" s="37"/>
    </row>
    <row r="921" spans="8:14" ht="14.25" customHeight="1" x14ac:dyDescent="0.2">
      <c r="H921" s="18"/>
      <c r="M921" s="18"/>
      <c r="N921" s="37"/>
    </row>
    <row r="922" spans="8:14" ht="14.25" customHeight="1" x14ac:dyDescent="0.2">
      <c r="H922" s="18"/>
      <c r="M922" s="18"/>
      <c r="N922" s="37"/>
    </row>
    <row r="923" spans="8:14" ht="14.25" customHeight="1" x14ac:dyDescent="0.2">
      <c r="H923" s="18"/>
      <c r="M923" s="18"/>
      <c r="N923" s="37"/>
    </row>
    <row r="924" spans="8:14" ht="14.25" customHeight="1" x14ac:dyDescent="0.2">
      <c r="H924" s="18"/>
      <c r="M924" s="18"/>
      <c r="N924" s="37"/>
    </row>
    <row r="925" spans="8:14" ht="14.25" customHeight="1" x14ac:dyDescent="0.2">
      <c r="H925" s="18"/>
      <c r="M925" s="18"/>
      <c r="N925" s="37"/>
    </row>
    <row r="926" spans="8:14" ht="14.25" customHeight="1" x14ac:dyDescent="0.2">
      <c r="H926" s="18"/>
      <c r="M926" s="18"/>
      <c r="N926" s="37"/>
    </row>
    <row r="927" spans="8:14" ht="14.25" customHeight="1" x14ac:dyDescent="0.2">
      <c r="H927" s="18"/>
      <c r="M927" s="18"/>
      <c r="N927" s="37"/>
    </row>
    <row r="928" spans="8:14" ht="14.25" customHeight="1" x14ac:dyDescent="0.2">
      <c r="H928" s="18"/>
      <c r="M928" s="18"/>
      <c r="N928" s="37"/>
    </row>
    <row r="929" spans="8:14" ht="14.25" customHeight="1" x14ac:dyDescent="0.2">
      <c r="H929" s="18"/>
      <c r="M929" s="18"/>
      <c r="N929" s="37"/>
    </row>
    <row r="930" spans="8:14" ht="14.25" customHeight="1" x14ac:dyDescent="0.2">
      <c r="H930" s="18"/>
      <c r="M930" s="18"/>
      <c r="N930" s="37"/>
    </row>
    <row r="931" spans="8:14" ht="14.25" customHeight="1" x14ac:dyDescent="0.2">
      <c r="H931" s="18"/>
      <c r="M931" s="18"/>
      <c r="N931" s="37"/>
    </row>
    <row r="932" spans="8:14" ht="14.25" customHeight="1" x14ac:dyDescent="0.2">
      <c r="H932" s="18"/>
      <c r="M932" s="18"/>
      <c r="N932" s="37"/>
    </row>
    <row r="933" spans="8:14" ht="14.25" customHeight="1" x14ac:dyDescent="0.2">
      <c r="H933" s="18"/>
      <c r="M933" s="18"/>
      <c r="N933" s="37"/>
    </row>
    <row r="934" spans="8:14" ht="14.25" customHeight="1" x14ac:dyDescent="0.2">
      <c r="H934" s="18"/>
      <c r="M934" s="18"/>
      <c r="N934" s="37"/>
    </row>
    <row r="935" spans="8:14" ht="14.25" customHeight="1" x14ac:dyDescent="0.2">
      <c r="H935" s="18"/>
      <c r="M935" s="18"/>
      <c r="N935" s="37"/>
    </row>
    <row r="936" spans="8:14" ht="14.25" customHeight="1" x14ac:dyDescent="0.2">
      <c r="H936" s="18"/>
      <c r="M936" s="18"/>
      <c r="N936" s="37"/>
    </row>
    <row r="937" spans="8:14" ht="14.25" customHeight="1" x14ac:dyDescent="0.2">
      <c r="H937" s="18"/>
      <c r="M937" s="18"/>
      <c r="N937" s="37"/>
    </row>
    <row r="938" spans="8:14" ht="14.25" customHeight="1" x14ac:dyDescent="0.2">
      <c r="H938" s="18"/>
      <c r="M938" s="18"/>
      <c r="N938" s="37"/>
    </row>
    <row r="939" spans="8:14" ht="14.25" customHeight="1" x14ac:dyDescent="0.2">
      <c r="H939" s="18"/>
      <c r="M939" s="18"/>
      <c r="N939" s="37"/>
    </row>
    <row r="940" spans="8:14" ht="14.25" customHeight="1" x14ac:dyDescent="0.2">
      <c r="H940" s="18"/>
      <c r="M940" s="18"/>
      <c r="N940" s="37"/>
    </row>
    <row r="941" spans="8:14" ht="14.25" customHeight="1" x14ac:dyDescent="0.2">
      <c r="H941" s="18"/>
      <c r="M941" s="18"/>
      <c r="N941" s="37"/>
    </row>
    <row r="942" spans="8:14" ht="14.25" customHeight="1" x14ac:dyDescent="0.2">
      <c r="H942" s="18"/>
      <c r="M942" s="18"/>
      <c r="N942" s="37"/>
    </row>
    <row r="943" spans="8:14" ht="14.25" customHeight="1" x14ac:dyDescent="0.2">
      <c r="H943" s="18"/>
      <c r="M943" s="18"/>
      <c r="N943" s="37"/>
    </row>
    <row r="944" spans="8:14" ht="14.25" customHeight="1" x14ac:dyDescent="0.2">
      <c r="H944" s="18"/>
      <c r="M944" s="18"/>
      <c r="N944" s="37"/>
    </row>
    <row r="945" spans="8:14" ht="14.25" customHeight="1" x14ac:dyDescent="0.2">
      <c r="H945" s="18"/>
      <c r="M945" s="18"/>
      <c r="N945" s="37"/>
    </row>
    <row r="946" spans="8:14" ht="14.25" customHeight="1" x14ac:dyDescent="0.2">
      <c r="H946" s="18"/>
      <c r="M946" s="18"/>
      <c r="N946" s="37"/>
    </row>
    <row r="947" spans="8:14" ht="14.25" customHeight="1" x14ac:dyDescent="0.2">
      <c r="H947" s="18"/>
      <c r="M947" s="18"/>
      <c r="N947" s="37"/>
    </row>
    <row r="948" spans="8:14" ht="14.25" customHeight="1" x14ac:dyDescent="0.2">
      <c r="H948" s="18"/>
      <c r="M948" s="18"/>
      <c r="N948" s="37"/>
    </row>
    <row r="949" spans="8:14" ht="14.25" customHeight="1" x14ac:dyDescent="0.2">
      <c r="H949" s="18"/>
      <c r="M949" s="18"/>
      <c r="N949" s="37"/>
    </row>
    <row r="950" spans="8:14" ht="14.25" customHeight="1" x14ac:dyDescent="0.2">
      <c r="H950" s="18"/>
      <c r="M950" s="18"/>
      <c r="N950" s="37"/>
    </row>
    <row r="951" spans="8:14" ht="14.25" customHeight="1" x14ac:dyDescent="0.2">
      <c r="H951" s="18"/>
      <c r="M951" s="18"/>
      <c r="N951" s="37"/>
    </row>
    <row r="952" spans="8:14" ht="14.25" customHeight="1" x14ac:dyDescent="0.2">
      <c r="H952" s="18"/>
      <c r="M952" s="18"/>
      <c r="N952" s="37"/>
    </row>
    <row r="953" spans="8:14" ht="14.25" customHeight="1" x14ac:dyDescent="0.2">
      <c r="H953" s="18"/>
      <c r="M953" s="18"/>
      <c r="N953" s="37"/>
    </row>
    <row r="954" spans="8:14" ht="14.25" customHeight="1" x14ac:dyDescent="0.2">
      <c r="H954" s="18"/>
      <c r="M954" s="18"/>
      <c r="N954" s="37"/>
    </row>
    <row r="955" spans="8:14" ht="14.25" customHeight="1" x14ac:dyDescent="0.2">
      <c r="H955" s="18"/>
      <c r="M955" s="18"/>
      <c r="N955" s="37"/>
    </row>
    <row r="956" spans="8:14" ht="14.25" customHeight="1" x14ac:dyDescent="0.2">
      <c r="H956" s="18"/>
      <c r="M956" s="18"/>
      <c r="N956" s="37"/>
    </row>
    <row r="957" spans="8:14" ht="14.25" customHeight="1" x14ac:dyDescent="0.2">
      <c r="H957" s="18"/>
      <c r="M957" s="18"/>
      <c r="N957" s="37"/>
    </row>
    <row r="958" spans="8:14" ht="14.25" customHeight="1" x14ac:dyDescent="0.2">
      <c r="H958" s="18"/>
      <c r="M958" s="18"/>
      <c r="N958" s="37"/>
    </row>
    <row r="959" spans="8:14" ht="14.25" customHeight="1" x14ac:dyDescent="0.2">
      <c r="H959" s="18"/>
      <c r="M959" s="18"/>
      <c r="N959" s="37"/>
    </row>
    <row r="960" spans="8:14" ht="14.25" customHeight="1" x14ac:dyDescent="0.2">
      <c r="H960" s="18"/>
      <c r="M960" s="18"/>
      <c r="N960" s="37"/>
    </row>
    <row r="961" spans="8:14" ht="14.25" customHeight="1" x14ac:dyDescent="0.2">
      <c r="H961" s="18"/>
      <c r="M961" s="18"/>
      <c r="N961" s="37"/>
    </row>
    <row r="962" spans="8:14" ht="14.25" customHeight="1" x14ac:dyDescent="0.2">
      <c r="H962" s="18"/>
      <c r="M962" s="18"/>
      <c r="N962" s="37"/>
    </row>
    <row r="963" spans="8:14" ht="14.25" customHeight="1" x14ac:dyDescent="0.2">
      <c r="H963" s="18"/>
      <c r="M963" s="18"/>
      <c r="N963" s="37"/>
    </row>
    <row r="964" spans="8:14" ht="14.25" customHeight="1" x14ac:dyDescent="0.2">
      <c r="H964" s="18"/>
      <c r="M964" s="18"/>
      <c r="N964" s="37"/>
    </row>
    <row r="965" spans="8:14" ht="14.25" customHeight="1" x14ac:dyDescent="0.2">
      <c r="H965" s="18"/>
      <c r="M965" s="18"/>
      <c r="N965" s="37"/>
    </row>
    <row r="966" spans="8:14" ht="14.25" customHeight="1" x14ac:dyDescent="0.2">
      <c r="H966" s="18"/>
      <c r="M966" s="18"/>
      <c r="N966" s="37"/>
    </row>
    <row r="967" spans="8:14" ht="14.25" customHeight="1" x14ac:dyDescent="0.2">
      <c r="H967" s="18"/>
      <c r="M967" s="18"/>
      <c r="N967" s="37"/>
    </row>
    <row r="968" spans="8:14" ht="14.25" customHeight="1" x14ac:dyDescent="0.2">
      <c r="H968" s="18"/>
      <c r="M968" s="18"/>
      <c r="N968" s="37"/>
    </row>
    <row r="969" spans="8:14" ht="14.25" customHeight="1" x14ac:dyDescent="0.2">
      <c r="H969" s="18"/>
      <c r="M969" s="18"/>
      <c r="N969" s="37"/>
    </row>
    <row r="970" spans="8:14" ht="14.25" customHeight="1" x14ac:dyDescent="0.2">
      <c r="H970" s="18"/>
      <c r="M970" s="18"/>
      <c r="N970" s="37"/>
    </row>
    <row r="971" spans="8:14" ht="14.25" customHeight="1" x14ac:dyDescent="0.2">
      <c r="H971" s="18"/>
      <c r="M971" s="18"/>
      <c r="N971" s="37"/>
    </row>
    <row r="972" spans="8:14" ht="14.25" customHeight="1" x14ac:dyDescent="0.2">
      <c r="H972" s="18"/>
      <c r="M972" s="18"/>
      <c r="N972" s="37"/>
    </row>
    <row r="973" spans="8:14" ht="14.25" customHeight="1" x14ac:dyDescent="0.2">
      <c r="H973" s="18"/>
      <c r="M973" s="18"/>
      <c r="N973" s="37"/>
    </row>
    <row r="974" spans="8:14" ht="14.25" customHeight="1" x14ac:dyDescent="0.2">
      <c r="H974" s="18"/>
      <c r="M974" s="18"/>
      <c r="N974" s="37"/>
    </row>
    <row r="975" spans="8:14" ht="14.25" customHeight="1" x14ac:dyDescent="0.2">
      <c r="H975" s="18"/>
      <c r="M975" s="18"/>
      <c r="N975" s="37"/>
    </row>
    <row r="976" spans="8:14" ht="14.25" customHeight="1" x14ac:dyDescent="0.2">
      <c r="H976" s="18"/>
      <c r="M976" s="18"/>
      <c r="N976" s="37"/>
    </row>
    <row r="977" spans="8:14" ht="14.25" customHeight="1" x14ac:dyDescent="0.2">
      <c r="H977" s="18"/>
      <c r="M977" s="18"/>
      <c r="N977" s="37"/>
    </row>
    <row r="978" spans="8:14" ht="14.25" customHeight="1" x14ac:dyDescent="0.2">
      <c r="H978" s="18"/>
      <c r="M978" s="18"/>
      <c r="N978" s="37"/>
    </row>
    <row r="979" spans="8:14" ht="14.25" customHeight="1" x14ac:dyDescent="0.2">
      <c r="H979" s="18"/>
      <c r="M979" s="18"/>
      <c r="N979" s="37"/>
    </row>
    <row r="980" spans="8:14" ht="14.25" customHeight="1" x14ac:dyDescent="0.2">
      <c r="H980" s="18"/>
      <c r="M980" s="18"/>
      <c r="N980" s="37"/>
    </row>
    <row r="981" spans="8:14" ht="14.25" customHeight="1" x14ac:dyDescent="0.2">
      <c r="H981" s="18"/>
      <c r="M981" s="18"/>
      <c r="N981" s="37"/>
    </row>
    <row r="982" spans="8:14" ht="14.25" customHeight="1" x14ac:dyDescent="0.2">
      <c r="H982" s="18"/>
      <c r="M982" s="18"/>
      <c r="N982" s="37"/>
    </row>
    <row r="983" spans="8:14" ht="14.25" customHeight="1" x14ac:dyDescent="0.2">
      <c r="H983" s="18"/>
      <c r="M983" s="18"/>
      <c r="N983" s="37"/>
    </row>
    <row r="984" spans="8:14" ht="14.25" customHeight="1" x14ac:dyDescent="0.2">
      <c r="H984" s="18"/>
      <c r="M984" s="18"/>
      <c r="N984" s="37"/>
    </row>
    <row r="985" spans="8:14" ht="14.25" customHeight="1" x14ac:dyDescent="0.2">
      <c r="H985" s="18"/>
      <c r="M985" s="18"/>
      <c r="N985" s="37"/>
    </row>
    <row r="986" spans="8:14" ht="14.25" customHeight="1" x14ac:dyDescent="0.2">
      <c r="H986" s="18"/>
      <c r="M986" s="18"/>
      <c r="N986" s="37"/>
    </row>
    <row r="987" spans="8:14" ht="14.25" customHeight="1" x14ac:dyDescent="0.2">
      <c r="H987" s="18"/>
      <c r="M987" s="18"/>
      <c r="N987" s="37"/>
    </row>
    <row r="988" spans="8:14" ht="14.25" customHeight="1" x14ac:dyDescent="0.2">
      <c r="H988" s="18"/>
      <c r="M988" s="18"/>
      <c r="N988" s="37"/>
    </row>
    <row r="989" spans="8:14" ht="14.25" customHeight="1" x14ac:dyDescent="0.2">
      <c r="H989" s="18"/>
      <c r="M989" s="18"/>
      <c r="N989" s="37"/>
    </row>
    <row r="990" spans="8:14" ht="14.25" customHeight="1" x14ac:dyDescent="0.2">
      <c r="H990" s="18"/>
      <c r="M990" s="18"/>
      <c r="N990" s="37"/>
    </row>
    <row r="991" spans="8:14" ht="14.25" customHeight="1" x14ac:dyDescent="0.2">
      <c r="H991" s="18"/>
      <c r="M991" s="18"/>
      <c r="N991" s="37"/>
    </row>
    <row r="992" spans="8:14" ht="14.25" customHeight="1" x14ac:dyDescent="0.2">
      <c r="H992" s="18"/>
      <c r="M992" s="18"/>
      <c r="N992" s="37"/>
    </row>
    <row r="993" spans="8:14" ht="14.25" customHeight="1" x14ac:dyDescent="0.2">
      <c r="H993" s="18"/>
      <c r="M993" s="18"/>
      <c r="N993" s="37"/>
    </row>
    <row r="994" spans="8:14" ht="14.25" customHeight="1" x14ac:dyDescent="0.2">
      <c r="H994" s="18"/>
      <c r="M994" s="18"/>
      <c r="N994" s="37"/>
    </row>
    <row r="995" spans="8:14" ht="14.25" customHeight="1" x14ac:dyDescent="0.2">
      <c r="H995" s="18"/>
      <c r="M995" s="18"/>
      <c r="N995" s="37"/>
    </row>
    <row r="996" spans="8:14" ht="14.25" customHeight="1" x14ac:dyDescent="0.2">
      <c r="H996" s="18"/>
      <c r="M996" s="18"/>
      <c r="N996" s="37"/>
    </row>
    <row r="997" spans="8:14" ht="14.25" customHeight="1" x14ac:dyDescent="0.2">
      <c r="H997" s="18"/>
      <c r="M997" s="18"/>
      <c r="N997" s="37"/>
    </row>
    <row r="998" spans="8:14" ht="14.25" customHeight="1" x14ac:dyDescent="0.2">
      <c r="H998" s="18"/>
      <c r="M998" s="18"/>
      <c r="N998" s="37"/>
    </row>
    <row r="999" spans="8:14" ht="14.25" customHeight="1" x14ac:dyDescent="0.2">
      <c r="H999" s="18"/>
      <c r="M999" s="18"/>
      <c r="N999" s="37"/>
    </row>
    <row r="1000" spans="8:14" ht="14.25" customHeight="1" x14ac:dyDescent="0.2">
      <c r="H1000" s="18"/>
      <c r="M1000" s="18"/>
      <c r="N1000" s="37"/>
    </row>
  </sheetData>
  <autoFilter ref="A1:N1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P11" sqref="P11"/>
    </sheetView>
  </sheetViews>
  <sheetFormatPr baseColWidth="10" defaultColWidth="14.5" defaultRowHeight="15" customHeight="1" x14ac:dyDescent="0.2"/>
  <cols>
    <col min="1" max="2" width="8.6640625" customWidth="1"/>
    <col min="3" max="3" width="11.6640625" customWidth="1"/>
    <col min="4" max="7" width="8.6640625" customWidth="1"/>
    <col min="8" max="8" width="8.83203125" customWidth="1"/>
    <col min="9" max="12" width="8.6640625" customWidth="1"/>
    <col min="13" max="14" width="8.83203125" customWidth="1"/>
    <col min="15" max="26" width="8.6640625" customWidth="1"/>
  </cols>
  <sheetData>
    <row r="1" spans="1:26" ht="63" customHeight="1" x14ac:dyDescent="0.2">
      <c r="A1" s="1" t="s">
        <v>0</v>
      </c>
      <c r="B1" s="2" t="s">
        <v>1</v>
      </c>
      <c r="C1" s="3" t="s">
        <v>2</v>
      </c>
      <c r="D1" s="3" t="s">
        <v>72</v>
      </c>
      <c r="E1" s="3" t="s">
        <v>73</v>
      </c>
      <c r="F1" s="3" t="s">
        <v>74</v>
      </c>
      <c r="G1" s="4" t="s">
        <v>75</v>
      </c>
      <c r="H1" s="5" t="s">
        <v>76</v>
      </c>
      <c r="I1" s="6" t="s">
        <v>8</v>
      </c>
      <c r="J1" s="6" t="s">
        <v>77</v>
      </c>
      <c r="K1" s="6" t="s">
        <v>10</v>
      </c>
      <c r="L1" s="6" t="s">
        <v>11</v>
      </c>
      <c r="M1" s="42" t="s">
        <v>78</v>
      </c>
      <c r="N1" s="8" t="s">
        <v>79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4.25" customHeight="1" x14ac:dyDescent="0.2">
      <c r="A2" s="44" t="s">
        <v>80</v>
      </c>
      <c r="B2" s="45">
        <v>31</v>
      </c>
      <c r="C2" s="45">
        <v>11.5</v>
      </c>
      <c r="D2" s="46">
        <v>1</v>
      </c>
      <c r="E2" s="46">
        <v>3</v>
      </c>
      <c r="F2" s="46">
        <v>16.5</v>
      </c>
      <c r="G2" s="46">
        <f>SUM(C2:F2)</f>
        <v>32</v>
      </c>
      <c r="H2" s="47">
        <f>B2+G2</f>
        <v>63</v>
      </c>
      <c r="I2" s="46">
        <v>22</v>
      </c>
      <c r="J2" s="46">
        <v>15</v>
      </c>
      <c r="K2" s="46">
        <v>17.5</v>
      </c>
      <c r="L2" s="46">
        <v>21.75</v>
      </c>
      <c r="M2" s="47">
        <f>SUM(I2:L2)</f>
        <v>76.25</v>
      </c>
      <c r="N2" s="48">
        <f>H2+M2</f>
        <v>139.25</v>
      </c>
    </row>
    <row r="3" spans="1:26" ht="14.25" customHeight="1" x14ac:dyDescent="0.2">
      <c r="A3" s="10" t="s">
        <v>81</v>
      </c>
      <c r="B3" s="11">
        <v>25.5</v>
      </c>
      <c r="C3" s="11">
        <v>4</v>
      </c>
      <c r="D3" s="12">
        <v>5.5</v>
      </c>
      <c r="E3" s="12">
        <v>5.5</v>
      </c>
      <c r="F3" s="12">
        <v>20.5</v>
      </c>
      <c r="G3" s="12">
        <f>SUM(C3:F3)</f>
        <v>35.5</v>
      </c>
      <c r="H3" s="13">
        <f>B3+G3</f>
        <v>61</v>
      </c>
      <c r="I3" s="12">
        <v>24.5</v>
      </c>
      <c r="J3" s="12">
        <v>19</v>
      </c>
      <c r="K3" s="12">
        <v>22</v>
      </c>
      <c r="L3" s="12">
        <v>10.25</v>
      </c>
      <c r="M3" s="13">
        <f>SUM(I3:L3)</f>
        <v>75.75</v>
      </c>
      <c r="N3" s="25">
        <f>H3+M3</f>
        <v>136.75</v>
      </c>
    </row>
    <row r="4" spans="1:26" ht="14.25" customHeight="1" thickBot="1" x14ac:dyDescent="0.25">
      <c r="A4" s="82" t="s">
        <v>82</v>
      </c>
      <c r="B4" s="83">
        <f>28+0.5</f>
        <v>28.5</v>
      </c>
      <c r="C4" s="83">
        <v>11.5</v>
      </c>
      <c r="D4" s="84">
        <f>6+1</f>
        <v>7</v>
      </c>
      <c r="E4" s="84">
        <v>4</v>
      </c>
      <c r="F4" s="84">
        <v>8.5</v>
      </c>
      <c r="G4" s="84">
        <f>SUM(C4:F4)</f>
        <v>31</v>
      </c>
      <c r="H4" s="18">
        <f>B4+G4</f>
        <v>59.5</v>
      </c>
      <c r="I4" s="84">
        <v>23.5</v>
      </c>
      <c r="J4" s="84">
        <v>17</v>
      </c>
      <c r="K4" s="84">
        <v>20.5</v>
      </c>
      <c r="L4" s="84">
        <v>13.5</v>
      </c>
      <c r="M4" s="18">
        <f>SUM(I4:L4)</f>
        <v>74.5</v>
      </c>
      <c r="N4" s="26">
        <f>H4+M4</f>
        <v>134</v>
      </c>
    </row>
    <row r="5" spans="1:26" ht="14.25" customHeight="1" x14ac:dyDescent="0.2">
      <c r="A5" s="86" t="s">
        <v>83</v>
      </c>
      <c r="B5" s="87">
        <v>26</v>
      </c>
      <c r="C5" s="87">
        <v>5.5</v>
      </c>
      <c r="D5" s="87">
        <v>6.5</v>
      </c>
      <c r="E5" s="87">
        <v>6</v>
      </c>
      <c r="F5" s="87">
        <v>20</v>
      </c>
      <c r="G5" s="87">
        <f>SUM(C5:F5)</f>
        <v>38</v>
      </c>
      <c r="H5" s="88">
        <f>B5+G5</f>
        <v>64</v>
      </c>
      <c r="I5" s="87">
        <v>15.5</v>
      </c>
      <c r="J5" s="87">
        <v>19</v>
      </c>
      <c r="K5" s="87">
        <v>15.5</v>
      </c>
      <c r="L5" s="87">
        <v>15</v>
      </c>
      <c r="M5" s="88">
        <f>SUM(I5:L5)</f>
        <v>65</v>
      </c>
      <c r="N5" s="89">
        <f>H5+M5</f>
        <v>129</v>
      </c>
    </row>
    <row r="6" spans="1:26" ht="14.25" customHeight="1" thickBot="1" x14ac:dyDescent="0.25">
      <c r="A6" s="90" t="s">
        <v>85</v>
      </c>
      <c r="B6" s="91">
        <v>27</v>
      </c>
      <c r="C6" s="91">
        <v>9</v>
      </c>
      <c r="D6" s="91">
        <v>4</v>
      </c>
      <c r="E6" s="91">
        <v>5</v>
      </c>
      <c r="F6" s="91">
        <v>16</v>
      </c>
      <c r="G6" s="91">
        <f>SUM(C6:F6)</f>
        <v>34</v>
      </c>
      <c r="H6" s="92">
        <f>B6+G6</f>
        <v>61</v>
      </c>
      <c r="I6" s="91">
        <v>14.5</v>
      </c>
      <c r="J6" s="91">
        <v>15</v>
      </c>
      <c r="K6" s="91">
        <v>19</v>
      </c>
      <c r="L6" s="91">
        <v>19.5</v>
      </c>
      <c r="M6" s="92">
        <f>SUM(I6:L6)</f>
        <v>68</v>
      </c>
      <c r="N6" s="93">
        <f>H6+M6</f>
        <v>129</v>
      </c>
    </row>
    <row r="7" spans="1:26" ht="14.25" customHeight="1" x14ac:dyDescent="0.2">
      <c r="A7" s="15" t="s">
        <v>84</v>
      </c>
      <c r="B7" s="85">
        <v>36</v>
      </c>
      <c r="C7" s="85">
        <f>8.5-0.5</f>
        <v>8</v>
      </c>
      <c r="D7" s="84">
        <v>5</v>
      </c>
      <c r="E7" s="84">
        <v>7.5</v>
      </c>
      <c r="F7" s="84">
        <v>16</v>
      </c>
      <c r="G7" s="84">
        <f>SUM(C7:F7)</f>
        <v>36.5</v>
      </c>
      <c r="H7" s="18">
        <f>B7+G7</f>
        <v>72.5</v>
      </c>
      <c r="I7" s="84">
        <v>14</v>
      </c>
      <c r="J7" s="84">
        <v>14</v>
      </c>
      <c r="K7" s="84">
        <v>18.5</v>
      </c>
      <c r="L7" s="84">
        <v>9.75</v>
      </c>
      <c r="M7" s="18">
        <f>SUM(I7:L7)</f>
        <v>56.25</v>
      </c>
      <c r="N7" s="32">
        <f>H7+M7</f>
        <v>128.75</v>
      </c>
    </row>
    <row r="8" spans="1:26" ht="14.25" customHeight="1" x14ac:dyDescent="0.2">
      <c r="A8" s="15" t="s">
        <v>86</v>
      </c>
      <c r="B8" s="16">
        <v>27.5</v>
      </c>
      <c r="C8" s="16">
        <v>4.5</v>
      </c>
      <c r="D8" s="17">
        <v>7</v>
      </c>
      <c r="E8" s="17">
        <v>8</v>
      </c>
      <c r="F8" s="17">
        <v>17.5</v>
      </c>
      <c r="G8" s="17">
        <f>SUM(C8:F8)</f>
        <v>37</v>
      </c>
      <c r="H8" s="18">
        <f>B8+G8</f>
        <v>64.5</v>
      </c>
      <c r="I8" s="17">
        <v>22</v>
      </c>
      <c r="J8" s="17">
        <v>12</v>
      </c>
      <c r="K8" s="17">
        <v>19</v>
      </c>
      <c r="L8" s="17">
        <v>11.25</v>
      </c>
      <c r="M8" s="18">
        <f>SUM(I8:L8)</f>
        <v>64.25</v>
      </c>
      <c r="N8" s="32">
        <f>H8+M8</f>
        <v>128.75</v>
      </c>
    </row>
    <row r="9" spans="1:26" ht="14.25" customHeight="1" x14ac:dyDescent="0.2">
      <c r="A9" s="20" t="s">
        <v>87</v>
      </c>
      <c r="B9" s="21">
        <v>26.5</v>
      </c>
      <c r="C9" s="21">
        <v>10.5</v>
      </c>
      <c r="D9" s="22">
        <v>4.5</v>
      </c>
      <c r="E9" s="22">
        <v>1.5</v>
      </c>
      <c r="F9" s="22">
        <v>22</v>
      </c>
      <c r="G9" s="22">
        <f>SUM(C9:F9)</f>
        <v>38.5</v>
      </c>
      <c r="H9" s="23">
        <f>B9+G9</f>
        <v>65</v>
      </c>
      <c r="I9" s="22">
        <v>16</v>
      </c>
      <c r="J9" s="22">
        <v>15.5</v>
      </c>
      <c r="K9" s="22">
        <v>16.5</v>
      </c>
      <c r="L9" s="22">
        <v>15.25</v>
      </c>
      <c r="M9" s="23">
        <f>SUM(I9:L9)</f>
        <v>63.25</v>
      </c>
      <c r="N9" s="33">
        <f>H9+M9</f>
        <v>128.25</v>
      </c>
    </row>
    <row r="10" spans="1:26" ht="14.25" customHeight="1" x14ac:dyDescent="0.2">
      <c r="A10" s="34" t="s">
        <v>88</v>
      </c>
      <c r="B10" s="35">
        <f>27+0.5</f>
        <v>27.5</v>
      </c>
      <c r="C10" s="35">
        <f>13+1</f>
        <v>14</v>
      </c>
      <c r="D10" s="36">
        <v>6</v>
      </c>
      <c r="E10" s="36">
        <v>5</v>
      </c>
      <c r="F10" s="36">
        <v>11.5</v>
      </c>
      <c r="G10" s="36">
        <f>SUM(C10:F10)</f>
        <v>36.5</v>
      </c>
      <c r="H10" s="18">
        <f>B10+G10</f>
        <v>64</v>
      </c>
      <c r="I10" s="36">
        <v>14.5</v>
      </c>
      <c r="J10" s="36">
        <v>13</v>
      </c>
      <c r="K10" s="36">
        <v>17.5</v>
      </c>
      <c r="L10" s="36">
        <v>16.5</v>
      </c>
      <c r="M10" s="18">
        <f>SUM(I10:L10)</f>
        <v>61.5</v>
      </c>
      <c r="N10" s="37">
        <f>H10+M10</f>
        <v>125.5</v>
      </c>
      <c r="P10" s="36" t="s">
        <v>183</v>
      </c>
    </row>
    <row r="11" spans="1:26" ht="14.25" customHeight="1" x14ac:dyDescent="0.2">
      <c r="A11" s="38" t="s">
        <v>89</v>
      </c>
      <c r="B11" s="17">
        <v>30</v>
      </c>
      <c r="C11" s="17">
        <v>10</v>
      </c>
      <c r="D11" s="17">
        <v>5</v>
      </c>
      <c r="E11" s="17">
        <v>3</v>
      </c>
      <c r="F11" s="17">
        <v>14.5</v>
      </c>
      <c r="G11" s="17">
        <f>SUM(C11:F11)</f>
        <v>32.5</v>
      </c>
      <c r="H11" s="18">
        <f>B11+G11</f>
        <v>62.5</v>
      </c>
      <c r="I11" s="17">
        <v>17</v>
      </c>
      <c r="J11" s="17">
        <v>9.5</v>
      </c>
      <c r="K11" s="17">
        <v>17.5</v>
      </c>
      <c r="L11" s="17">
        <v>18.5</v>
      </c>
      <c r="M11" s="18">
        <f>SUM(I11:L11)</f>
        <v>62.5</v>
      </c>
      <c r="N11" s="37">
        <f>H11+M11</f>
        <v>125</v>
      </c>
    </row>
    <row r="12" spans="1:26" ht="14.25" customHeight="1" x14ac:dyDescent="0.2">
      <c r="A12" s="38" t="s">
        <v>90</v>
      </c>
      <c r="B12" s="17">
        <v>28</v>
      </c>
      <c r="C12" s="17">
        <v>10</v>
      </c>
      <c r="D12" s="17">
        <v>3</v>
      </c>
      <c r="E12" s="17">
        <v>5.5</v>
      </c>
      <c r="F12" s="17">
        <v>18</v>
      </c>
      <c r="G12" s="17">
        <f>SUM(C12:F12)</f>
        <v>36.5</v>
      </c>
      <c r="H12" s="18">
        <f>B12+G12</f>
        <v>64.5</v>
      </c>
      <c r="I12" s="17">
        <v>17</v>
      </c>
      <c r="J12" s="17">
        <v>17</v>
      </c>
      <c r="K12" s="17">
        <v>15</v>
      </c>
      <c r="L12" s="17">
        <v>10</v>
      </c>
      <c r="M12" s="18">
        <f>SUM(I12:L12)</f>
        <v>59</v>
      </c>
      <c r="N12" s="37">
        <f>H12+M12</f>
        <v>123.5</v>
      </c>
    </row>
    <row r="13" spans="1:26" ht="14.25" customHeight="1" x14ac:dyDescent="0.2">
      <c r="A13" s="38" t="s">
        <v>91</v>
      </c>
      <c r="B13" s="17">
        <v>24</v>
      </c>
      <c r="C13" s="17">
        <v>6.5</v>
      </c>
      <c r="D13" s="17">
        <v>9</v>
      </c>
      <c r="E13" s="17">
        <v>2</v>
      </c>
      <c r="F13" s="17">
        <v>15.5</v>
      </c>
      <c r="G13" s="17">
        <f>SUM(C13:F13)</f>
        <v>33</v>
      </c>
      <c r="H13" s="18">
        <f>B13+G13</f>
        <v>57</v>
      </c>
      <c r="I13" s="17">
        <v>18</v>
      </c>
      <c r="J13" s="17">
        <v>15.5</v>
      </c>
      <c r="K13" s="17">
        <v>18.5</v>
      </c>
      <c r="L13" s="17">
        <v>13.5</v>
      </c>
      <c r="M13" s="18">
        <f>SUM(I13:L13)</f>
        <v>65.5</v>
      </c>
      <c r="N13" s="37">
        <f>H13+M13</f>
        <v>122.5</v>
      </c>
    </row>
    <row r="14" spans="1:26" ht="14.25" customHeight="1" x14ac:dyDescent="0.2">
      <c r="A14" s="38" t="s">
        <v>92</v>
      </c>
      <c r="B14" s="17">
        <v>25</v>
      </c>
      <c r="C14" s="17">
        <v>7.5</v>
      </c>
      <c r="D14" s="17">
        <v>5</v>
      </c>
      <c r="E14" s="17">
        <v>5.5</v>
      </c>
      <c r="F14" s="17">
        <v>15.5</v>
      </c>
      <c r="G14" s="17">
        <f>SUM(C14:F14)</f>
        <v>33.5</v>
      </c>
      <c r="H14" s="18">
        <f>B14+G14</f>
        <v>58.5</v>
      </c>
      <c r="I14" s="17">
        <v>13.5</v>
      </c>
      <c r="J14" s="17">
        <v>12.5</v>
      </c>
      <c r="K14" s="17">
        <v>17</v>
      </c>
      <c r="L14" s="17">
        <v>21</v>
      </c>
      <c r="M14" s="18">
        <f>SUM(I14:L14)</f>
        <v>64</v>
      </c>
      <c r="N14" s="37">
        <f>H14+M14</f>
        <v>122.5</v>
      </c>
    </row>
    <row r="15" spans="1:26" ht="14.25" customHeight="1" x14ac:dyDescent="0.2">
      <c r="A15" s="38" t="s">
        <v>93</v>
      </c>
      <c r="B15" s="17">
        <v>29</v>
      </c>
      <c r="C15" s="17">
        <v>6</v>
      </c>
      <c r="D15" s="17">
        <v>5</v>
      </c>
      <c r="E15" s="17">
        <v>5.5</v>
      </c>
      <c r="F15" s="17">
        <v>19.5</v>
      </c>
      <c r="G15" s="17">
        <f>SUM(C15:F15)</f>
        <v>36</v>
      </c>
      <c r="H15" s="18">
        <f>B15+G15</f>
        <v>65</v>
      </c>
      <c r="I15" s="17">
        <v>13.5</v>
      </c>
      <c r="J15" s="17">
        <v>10.5</v>
      </c>
      <c r="K15" s="17">
        <v>18</v>
      </c>
      <c r="L15" s="17">
        <v>15.5</v>
      </c>
      <c r="M15" s="18">
        <f>SUM(I15:L15)</f>
        <v>57.5</v>
      </c>
      <c r="N15" s="37">
        <f>H15+M15</f>
        <v>122.5</v>
      </c>
    </row>
    <row r="16" spans="1:26" ht="14.25" customHeight="1" x14ac:dyDescent="0.2">
      <c r="A16" s="38" t="s">
        <v>94</v>
      </c>
      <c r="B16" s="17">
        <v>25.5</v>
      </c>
      <c r="C16" s="17">
        <v>5.5</v>
      </c>
      <c r="D16" s="17">
        <v>2</v>
      </c>
      <c r="E16" s="17">
        <v>6.5</v>
      </c>
      <c r="F16" s="17">
        <v>18.5</v>
      </c>
      <c r="G16" s="17">
        <f>SUM(C16:F16)</f>
        <v>32.5</v>
      </c>
      <c r="H16" s="18">
        <f>B16+G16</f>
        <v>58</v>
      </c>
      <c r="I16" s="17">
        <v>17.5</v>
      </c>
      <c r="J16" s="17">
        <v>15</v>
      </c>
      <c r="K16" s="17">
        <v>15.5</v>
      </c>
      <c r="L16" s="17">
        <v>13.75</v>
      </c>
      <c r="M16" s="18">
        <f>SUM(I16:L16)</f>
        <v>61.75</v>
      </c>
      <c r="N16" s="37">
        <f>H16+M16</f>
        <v>119.75</v>
      </c>
    </row>
    <row r="17" spans="1:14" ht="14.25" customHeight="1" x14ac:dyDescent="0.2">
      <c r="A17" s="38" t="s">
        <v>95</v>
      </c>
      <c r="B17" s="17">
        <v>24.5</v>
      </c>
      <c r="C17" s="17">
        <v>8</v>
      </c>
      <c r="D17" s="17">
        <v>6</v>
      </c>
      <c r="E17" s="17">
        <v>2</v>
      </c>
      <c r="F17" s="17">
        <v>18</v>
      </c>
      <c r="G17" s="17">
        <f>SUM(C17:F17)</f>
        <v>34</v>
      </c>
      <c r="H17" s="18">
        <f>B17+G17</f>
        <v>58.5</v>
      </c>
      <c r="I17" s="17">
        <v>14</v>
      </c>
      <c r="J17" s="17">
        <v>19.5</v>
      </c>
      <c r="K17" s="17">
        <v>13</v>
      </c>
      <c r="L17" s="17">
        <v>11.5</v>
      </c>
      <c r="M17" s="18">
        <f>SUM(I17:L17)</f>
        <v>58</v>
      </c>
      <c r="N17" s="37">
        <f>H17+M17</f>
        <v>116.5</v>
      </c>
    </row>
    <row r="18" spans="1:14" ht="14.25" customHeight="1" x14ac:dyDescent="0.2">
      <c r="A18" s="38" t="s">
        <v>96</v>
      </c>
      <c r="B18" s="17">
        <v>25</v>
      </c>
      <c r="C18" s="17">
        <v>10.5</v>
      </c>
      <c r="D18" s="17">
        <v>9.5</v>
      </c>
      <c r="E18" s="17">
        <v>4</v>
      </c>
      <c r="F18" s="17">
        <v>19</v>
      </c>
      <c r="G18" s="17">
        <f>SUM(C18:F18)</f>
        <v>43</v>
      </c>
      <c r="H18" s="18">
        <f>B18+G18</f>
        <v>68</v>
      </c>
      <c r="I18" s="17">
        <v>16.5</v>
      </c>
      <c r="J18" s="17">
        <v>11.5</v>
      </c>
      <c r="K18" s="17">
        <v>16</v>
      </c>
      <c r="L18" s="17">
        <v>4.25</v>
      </c>
      <c r="M18" s="18">
        <f>SUM(I18:L18)</f>
        <v>48.25</v>
      </c>
      <c r="N18" s="37">
        <f>H18+M18</f>
        <v>116.25</v>
      </c>
    </row>
    <row r="19" spans="1:14" ht="14.25" customHeight="1" x14ac:dyDescent="0.2">
      <c r="A19" s="38" t="s">
        <v>97</v>
      </c>
      <c r="B19" s="17">
        <v>24.5</v>
      </c>
      <c r="C19" s="17">
        <v>11.5</v>
      </c>
      <c r="D19" s="17">
        <v>0</v>
      </c>
      <c r="E19" s="17">
        <v>6</v>
      </c>
      <c r="F19" s="17">
        <v>14.5</v>
      </c>
      <c r="G19" s="17">
        <f>SUM(C19:F19)</f>
        <v>32</v>
      </c>
      <c r="H19" s="18">
        <f>B19+G19</f>
        <v>56.5</v>
      </c>
      <c r="I19" s="17">
        <v>21</v>
      </c>
      <c r="J19" s="17">
        <v>13</v>
      </c>
      <c r="K19" s="17">
        <v>12.5</v>
      </c>
      <c r="L19" s="17">
        <v>7.25</v>
      </c>
      <c r="M19" s="18">
        <f>SUM(I19:L19)</f>
        <v>53.75</v>
      </c>
      <c r="N19" s="37">
        <f>H19+M19</f>
        <v>110.25</v>
      </c>
    </row>
    <row r="20" spans="1:14" ht="14.25" customHeight="1" x14ac:dyDescent="0.2">
      <c r="A20" s="38" t="s">
        <v>98</v>
      </c>
      <c r="B20" s="17">
        <v>25</v>
      </c>
      <c r="C20" s="17">
        <v>6.5</v>
      </c>
      <c r="D20" s="17">
        <v>4</v>
      </c>
      <c r="E20" s="17">
        <v>4.5</v>
      </c>
      <c r="F20" s="17">
        <v>19.5</v>
      </c>
      <c r="G20" s="17">
        <f>SUM(C20:F20)</f>
        <v>34.5</v>
      </c>
      <c r="H20" s="18">
        <f>B20+G20</f>
        <v>59.5</v>
      </c>
      <c r="I20" s="17">
        <v>17.5</v>
      </c>
      <c r="J20" s="17">
        <v>13.5</v>
      </c>
      <c r="K20" s="17">
        <v>15</v>
      </c>
      <c r="L20" s="17">
        <v>4.25</v>
      </c>
      <c r="M20" s="18">
        <f>SUM(I20:L20)</f>
        <v>50.25</v>
      </c>
      <c r="N20" s="37">
        <f>H20+M20</f>
        <v>109.75</v>
      </c>
    </row>
    <row r="21" spans="1:14" ht="14.25" customHeight="1" x14ac:dyDescent="0.2">
      <c r="A21" s="38" t="s">
        <v>99</v>
      </c>
      <c r="B21" s="17">
        <v>21</v>
      </c>
      <c r="C21" s="17">
        <v>6.5</v>
      </c>
      <c r="D21" s="17">
        <v>7</v>
      </c>
      <c r="E21" s="17">
        <v>6</v>
      </c>
      <c r="F21" s="17">
        <v>13</v>
      </c>
      <c r="G21" s="17">
        <f>SUM(C21:F21)</f>
        <v>32.5</v>
      </c>
      <c r="H21" s="18">
        <f>B21+G21</f>
        <v>53.5</v>
      </c>
      <c r="I21" s="17">
        <v>16</v>
      </c>
      <c r="J21" s="17">
        <v>14</v>
      </c>
      <c r="K21" s="17">
        <v>15</v>
      </c>
      <c r="L21" s="17">
        <v>10</v>
      </c>
      <c r="M21" s="18">
        <f>SUM(I21:L21)</f>
        <v>55</v>
      </c>
      <c r="N21" s="37">
        <f>H21+M21</f>
        <v>108.5</v>
      </c>
    </row>
    <row r="22" spans="1:14" ht="14.25" customHeight="1" x14ac:dyDescent="0.2">
      <c r="A22" s="38" t="s">
        <v>100</v>
      </c>
      <c r="B22" s="17">
        <f>23.5+0.5</f>
        <v>24</v>
      </c>
      <c r="C22" s="17">
        <v>1.5</v>
      </c>
      <c r="D22" s="17">
        <v>6</v>
      </c>
      <c r="E22" s="17">
        <v>5.5</v>
      </c>
      <c r="F22" s="17">
        <v>7.5</v>
      </c>
      <c r="G22" s="17">
        <f>SUM(C22:F22)</f>
        <v>20.5</v>
      </c>
      <c r="H22" s="18">
        <f>B22+G22</f>
        <v>44.5</v>
      </c>
      <c r="I22" s="17">
        <v>16</v>
      </c>
      <c r="J22" s="17">
        <v>16.5</v>
      </c>
      <c r="K22" s="17">
        <v>16</v>
      </c>
      <c r="L22" s="17">
        <v>13.75</v>
      </c>
      <c r="M22" s="18">
        <f>SUM(I22:L22)</f>
        <v>62.25</v>
      </c>
      <c r="N22" s="37">
        <f>H22+M22</f>
        <v>106.75</v>
      </c>
    </row>
    <row r="23" spans="1:14" ht="14.25" customHeight="1" x14ac:dyDescent="0.2">
      <c r="A23" s="38" t="s">
        <v>101</v>
      </c>
      <c r="B23" s="17">
        <v>27.5</v>
      </c>
      <c r="C23" s="17">
        <v>10.5</v>
      </c>
      <c r="D23" s="17">
        <v>7</v>
      </c>
      <c r="E23" s="17">
        <v>5</v>
      </c>
      <c r="F23" s="17">
        <v>16</v>
      </c>
      <c r="G23" s="17">
        <f>SUM(C23:F23)</f>
        <v>38.5</v>
      </c>
      <c r="H23" s="18">
        <f>B23+G23</f>
        <v>66</v>
      </c>
      <c r="I23" s="17">
        <v>14.5</v>
      </c>
      <c r="J23" s="17">
        <v>11</v>
      </c>
      <c r="K23" s="17">
        <v>9</v>
      </c>
      <c r="L23" s="17">
        <v>6.25</v>
      </c>
      <c r="M23" s="18">
        <f>SUM(I23:L23)</f>
        <v>40.75</v>
      </c>
      <c r="N23" s="37">
        <f>H23+M23</f>
        <v>106.75</v>
      </c>
    </row>
    <row r="24" spans="1:14" ht="14.25" customHeight="1" x14ac:dyDescent="0.2">
      <c r="A24" s="38" t="s">
        <v>102</v>
      </c>
      <c r="B24" s="17">
        <v>28</v>
      </c>
      <c r="C24" s="17">
        <v>10</v>
      </c>
      <c r="D24" s="17">
        <v>12</v>
      </c>
      <c r="E24" s="17">
        <v>0.5</v>
      </c>
      <c r="F24" s="17">
        <v>2</v>
      </c>
      <c r="G24" s="17">
        <f>SUM(C24:F24)</f>
        <v>24.5</v>
      </c>
      <c r="H24" s="18">
        <f>B24+G24</f>
        <v>52.5</v>
      </c>
      <c r="I24" s="17">
        <v>10.5</v>
      </c>
      <c r="J24" s="17">
        <v>15</v>
      </c>
      <c r="K24" s="17">
        <v>20.5</v>
      </c>
      <c r="L24" s="17">
        <v>8</v>
      </c>
      <c r="M24" s="18">
        <f>SUM(I24:L24)</f>
        <v>54</v>
      </c>
      <c r="N24" s="37">
        <f>H24+M24</f>
        <v>106.5</v>
      </c>
    </row>
    <row r="25" spans="1:14" ht="14.25" customHeight="1" x14ac:dyDescent="0.2">
      <c r="A25" s="38" t="s">
        <v>103</v>
      </c>
      <c r="B25" s="17">
        <f>28.5+1</f>
        <v>29.5</v>
      </c>
      <c r="C25" s="17">
        <v>4.5</v>
      </c>
      <c r="D25" s="17">
        <f>2+1</f>
        <v>3</v>
      </c>
      <c r="E25" s="17">
        <v>10</v>
      </c>
      <c r="F25" s="17">
        <v>12.5</v>
      </c>
      <c r="G25" s="17">
        <f>SUM(C25:F25)</f>
        <v>30</v>
      </c>
      <c r="H25" s="18">
        <f>B25+G25</f>
        <v>59.5</v>
      </c>
      <c r="I25" s="17">
        <v>13.5</v>
      </c>
      <c r="J25" s="17">
        <f>12.5-2.5</f>
        <v>10</v>
      </c>
      <c r="K25" s="17">
        <v>17.5</v>
      </c>
      <c r="L25" s="17">
        <v>4.75</v>
      </c>
      <c r="M25" s="18">
        <f>SUM(I25:L25)</f>
        <v>45.75</v>
      </c>
      <c r="N25" s="37">
        <f>H25+M25</f>
        <v>105.25</v>
      </c>
    </row>
    <row r="26" spans="1:14" ht="14.25" customHeight="1" x14ac:dyDescent="0.2">
      <c r="A26" s="38" t="s">
        <v>104</v>
      </c>
      <c r="B26" s="17">
        <v>25.5</v>
      </c>
      <c r="C26" s="17">
        <v>4.5</v>
      </c>
      <c r="D26" s="17">
        <v>2</v>
      </c>
      <c r="E26" s="17">
        <v>1.5</v>
      </c>
      <c r="F26" s="17">
        <v>0.5</v>
      </c>
      <c r="G26" s="17">
        <f>SUM(C26:F26)</f>
        <v>8.5</v>
      </c>
      <c r="H26" s="18">
        <f>B26+G26</f>
        <v>34</v>
      </c>
      <c r="I26" s="17">
        <v>12.5</v>
      </c>
      <c r="J26" s="17">
        <v>9</v>
      </c>
      <c r="K26" s="17">
        <v>13.5</v>
      </c>
      <c r="L26" s="17">
        <v>10</v>
      </c>
      <c r="M26" s="18">
        <f>SUM(I26:L26)</f>
        <v>45</v>
      </c>
      <c r="N26" s="37">
        <f>H26+M26</f>
        <v>79</v>
      </c>
    </row>
    <row r="27" spans="1:14" ht="14.25" customHeight="1" x14ac:dyDescent="0.2">
      <c r="A27" s="40" t="s">
        <v>105</v>
      </c>
      <c r="B27" s="41"/>
      <c r="C27" s="41"/>
      <c r="D27" s="41"/>
      <c r="E27" s="41"/>
      <c r="F27" s="41"/>
      <c r="G27" s="41">
        <f>SUM(C27:F27)</f>
        <v>0</v>
      </c>
      <c r="H27" s="41">
        <f>B27+G27</f>
        <v>0</v>
      </c>
      <c r="I27" s="41"/>
      <c r="J27" s="41"/>
      <c r="K27" s="41"/>
      <c r="L27" s="41"/>
      <c r="M27" s="41">
        <f>SUM(I27:L27)</f>
        <v>0</v>
      </c>
      <c r="N27" s="41">
        <f>H27+M27</f>
        <v>0</v>
      </c>
    </row>
    <row r="28" spans="1:14" ht="14.25" customHeight="1" x14ac:dyDescent="0.2">
      <c r="A28" s="40" t="s">
        <v>106</v>
      </c>
      <c r="B28" s="41"/>
      <c r="C28" s="41"/>
      <c r="D28" s="41"/>
      <c r="E28" s="41"/>
      <c r="F28" s="41"/>
      <c r="G28" s="41">
        <f>SUM(C28:F28)</f>
        <v>0</v>
      </c>
      <c r="H28" s="41">
        <f>B28+G28</f>
        <v>0</v>
      </c>
      <c r="I28" s="41"/>
      <c r="J28" s="41"/>
      <c r="K28" s="41"/>
      <c r="L28" s="41"/>
      <c r="M28" s="41">
        <f>SUM(I28:L28)</f>
        <v>0</v>
      </c>
      <c r="N28" s="41">
        <f>H28+M28</f>
        <v>0</v>
      </c>
    </row>
    <row r="29" spans="1:14" ht="14.25" customHeight="1" x14ac:dyDescent="0.2">
      <c r="A29" s="40" t="s">
        <v>107</v>
      </c>
      <c r="B29" s="41"/>
      <c r="C29" s="41"/>
      <c r="D29" s="41"/>
      <c r="E29" s="41"/>
      <c r="F29" s="41"/>
      <c r="G29" s="41">
        <f>SUM(C29:F29)</f>
        <v>0</v>
      </c>
      <c r="H29" s="41">
        <f>B29+G29</f>
        <v>0</v>
      </c>
      <c r="I29" s="41"/>
      <c r="J29" s="41"/>
      <c r="K29" s="41"/>
      <c r="L29" s="41"/>
      <c r="M29" s="41">
        <f>SUM(I29:L29)</f>
        <v>0</v>
      </c>
      <c r="N29" s="41">
        <f>H29+M29</f>
        <v>0</v>
      </c>
    </row>
    <row r="30" spans="1:14" ht="14.25" customHeight="1" x14ac:dyDescent="0.2">
      <c r="A30" s="40" t="s">
        <v>108</v>
      </c>
      <c r="B30" s="41"/>
      <c r="C30" s="41"/>
      <c r="D30" s="41"/>
      <c r="E30" s="41"/>
      <c r="F30" s="41"/>
      <c r="G30" s="41">
        <f>SUM(C30:F30)</f>
        <v>0</v>
      </c>
      <c r="H30" s="41">
        <f>B30+G30</f>
        <v>0</v>
      </c>
      <c r="I30" s="41"/>
      <c r="J30" s="41"/>
      <c r="K30" s="41"/>
      <c r="L30" s="41"/>
      <c r="M30" s="41">
        <f>SUM(I30:L30)</f>
        <v>0</v>
      </c>
      <c r="N30" s="41">
        <f>H30+M30</f>
        <v>0</v>
      </c>
    </row>
    <row r="31" spans="1:14" ht="14.25" customHeight="1" x14ac:dyDescent="0.2">
      <c r="A31" s="40" t="s">
        <v>109</v>
      </c>
      <c r="B31" s="41"/>
      <c r="C31" s="41"/>
      <c r="D31" s="41"/>
      <c r="E31" s="41"/>
      <c r="F31" s="41"/>
      <c r="G31" s="41">
        <f>SUM(C31:F31)</f>
        <v>0</v>
      </c>
      <c r="H31" s="41">
        <f>B31+G31</f>
        <v>0</v>
      </c>
      <c r="I31" s="41"/>
      <c r="J31" s="41"/>
      <c r="K31" s="41"/>
      <c r="L31" s="41"/>
      <c r="M31" s="41">
        <f>SUM(I31:L31)</f>
        <v>0</v>
      </c>
      <c r="N31" s="41">
        <f>H31+M31</f>
        <v>0</v>
      </c>
    </row>
    <row r="32" spans="1:14" ht="14.25" customHeight="1" x14ac:dyDescent="0.2">
      <c r="H32" s="18"/>
      <c r="M32" s="18"/>
      <c r="N32" s="37"/>
    </row>
    <row r="33" spans="8:14" ht="14.25" customHeight="1" x14ac:dyDescent="0.2">
      <c r="H33" s="18"/>
      <c r="M33" s="18"/>
      <c r="N33" s="37"/>
    </row>
    <row r="34" spans="8:14" ht="14.25" customHeight="1" x14ac:dyDescent="0.2">
      <c r="H34" s="18"/>
      <c r="M34" s="18"/>
      <c r="N34" s="37"/>
    </row>
    <row r="35" spans="8:14" ht="14.25" customHeight="1" x14ac:dyDescent="0.2">
      <c r="H35" s="18"/>
      <c r="M35" s="18"/>
      <c r="N35" s="37"/>
    </row>
    <row r="36" spans="8:14" ht="14.25" customHeight="1" x14ac:dyDescent="0.2">
      <c r="H36" s="18"/>
      <c r="M36" s="18"/>
      <c r="N36" s="37"/>
    </row>
    <row r="37" spans="8:14" ht="14.25" customHeight="1" x14ac:dyDescent="0.2">
      <c r="H37" s="18"/>
      <c r="M37" s="18"/>
      <c r="N37" s="37"/>
    </row>
    <row r="38" spans="8:14" ht="14.25" customHeight="1" x14ac:dyDescent="0.2">
      <c r="H38" s="18"/>
      <c r="M38" s="18"/>
      <c r="N38" s="37"/>
    </row>
    <row r="39" spans="8:14" ht="14.25" customHeight="1" x14ac:dyDescent="0.2">
      <c r="H39" s="18"/>
      <c r="M39" s="18"/>
      <c r="N39" s="37"/>
    </row>
    <row r="40" spans="8:14" ht="14.25" customHeight="1" x14ac:dyDescent="0.2">
      <c r="H40" s="18"/>
      <c r="M40" s="18"/>
      <c r="N40" s="37"/>
    </row>
    <row r="41" spans="8:14" ht="14.25" customHeight="1" x14ac:dyDescent="0.2">
      <c r="H41" s="18"/>
      <c r="M41" s="18"/>
      <c r="N41" s="37"/>
    </row>
    <row r="42" spans="8:14" ht="14.25" customHeight="1" x14ac:dyDescent="0.2">
      <c r="H42" s="18"/>
      <c r="M42" s="18"/>
      <c r="N42" s="37"/>
    </row>
    <row r="43" spans="8:14" ht="14.25" customHeight="1" x14ac:dyDescent="0.2">
      <c r="H43" s="18"/>
      <c r="M43" s="18"/>
      <c r="N43" s="37"/>
    </row>
    <row r="44" spans="8:14" ht="14.25" customHeight="1" x14ac:dyDescent="0.2">
      <c r="H44" s="18"/>
      <c r="M44" s="18"/>
      <c r="N44" s="37"/>
    </row>
    <row r="45" spans="8:14" ht="14.25" customHeight="1" x14ac:dyDescent="0.2">
      <c r="H45" s="18"/>
      <c r="M45" s="18"/>
      <c r="N45" s="37"/>
    </row>
    <row r="46" spans="8:14" ht="14.25" customHeight="1" x14ac:dyDescent="0.2">
      <c r="H46" s="18"/>
      <c r="M46" s="18"/>
      <c r="N46" s="37"/>
    </row>
    <row r="47" spans="8:14" ht="14.25" customHeight="1" x14ac:dyDescent="0.2">
      <c r="H47" s="18"/>
      <c r="M47" s="18"/>
      <c r="N47" s="37"/>
    </row>
    <row r="48" spans="8:14" ht="14.25" customHeight="1" x14ac:dyDescent="0.2">
      <c r="H48" s="18"/>
      <c r="M48" s="18"/>
      <c r="N48" s="37"/>
    </row>
    <row r="49" spans="8:14" ht="14.25" customHeight="1" x14ac:dyDescent="0.2">
      <c r="H49" s="18"/>
      <c r="M49" s="18"/>
      <c r="N49" s="37"/>
    </row>
    <row r="50" spans="8:14" ht="14.25" customHeight="1" x14ac:dyDescent="0.2">
      <c r="H50" s="18"/>
      <c r="M50" s="18"/>
      <c r="N50" s="37"/>
    </row>
    <row r="51" spans="8:14" ht="14.25" customHeight="1" x14ac:dyDescent="0.2">
      <c r="H51" s="18"/>
      <c r="M51" s="18"/>
      <c r="N51" s="37"/>
    </row>
    <row r="52" spans="8:14" ht="14.25" customHeight="1" x14ac:dyDescent="0.2">
      <c r="H52" s="18"/>
      <c r="M52" s="18"/>
      <c r="N52" s="37"/>
    </row>
    <row r="53" spans="8:14" ht="14.25" customHeight="1" x14ac:dyDescent="0.2">
      <c r="H53" s="18"/>
      <c r="M53" s="18"/>
      <c r="N53" s="37"/>
    </row>
    <row r="54" spans="8:14" ht="14.25" customHeight="1" x14ac:dyDescent="0.2">
      <c r="H54" s="18"/>
      <c r="M54" s="18"/>
      <c r="N54" s="37"/>
    </row>
    <row r="55" spans="8:14" ht="14.25" customHeight="1" x14ac:dyDescent="0.2">
      <c r="H55" s="18"/>
      <c r="M55" s="18"/>
      <c r="N55" s="37"/>
    </row>
    <row r="56" spans="8:14" ht="14.25" customHeight="1" x14ac:dyDescent="0.2">
      <c r="H56" s="18"/>
      <c r="M56" s="18"/>
      <c r="N56" s="37"/>
    </row>
    <row r="57" spans="8:14" ht="14.25" customHeight="1" x14ac:dyDescent="0.2">
      <c r="H57" s="18"/>
      <c r="M57" s="18"/>
      <c r="N57" s="37"/>
    </row>
    <row r="58" spans="8:14" ht="14.25" customHeight="1" x14ac:dyDescent="0.2">
      <c r="H58" s="18"/>
      <c r="M58" s="18"/>
      <c r="N58" s="37"/>
    </row>
    <row r="59" spans="8:14" ht="14.25" customHeight="1" x14ac:dyDescent="0.2">
      <c r="H59" s="18"/>
      <c r="M59" s="18"/>
      <c r="N59" s="37"/>
    </row>
    <row r="60" spans="8:14" ht="14.25" customHeight="1" x14ac:dyDescent="0.2">
      <c r="H60" s="18"/>
      <c r="M60" s="18"/>
      <c r="N60" s="37"/>
    </row>
    <row r="61" spans="8:14" ht="14.25" customHeight="1" x14ac:dyDescent="0.2">
      <c r="H61" s="18"/>
      <c r="M61" s="18"/>
      <c r="N61" s="37"/>
    </row>
    <row r="62" spans="8:14" ht="14.25" customHeight="1" x14ac:dyDescent="0.2">
      <c r="H62" s="18"/>
      <c r="M62" s="18"/>
      <c r="N62" s="37"/>
    </row>
    <row r="63" spans="8:14" ht="14.25" customHeight="1" x14ac:dyDescent="0.2">
      <c r="H63" s="18"/>
      <c r="M63" s="18"/>
      <c r="N63" s="37"/>
    </row>
    <row r="64" spans="8:14" ht="14.25" customHeight="1" x14ac:dyDescent="0.2">
      <c r="H64" s="18"/>
      <c r="M64" s="18"/>
      <c r="N64" s="37"/>
    </row>
    <row r="65" spans="8:14" ht="14.25" customHeight="1" x14ac:dyDescent="0.2">
      <c r="H65" s="18"/>
      <c r="M65" s="18"/>
      <c r="N65" s="37"/>
    </row>
    <row r="66" spans="8:14" ht="14.25" customHeight="1" x14ac:dyDescent="0.2">
      <c r="H66" s="18"/>
      <c r="M66" s="18"/>
      <c r="N66" s="37"/>
    </row>
    <row r="67" spans="8:14" ht="14.25" customHeight="1" x14ac:dyDescent="0.2">
      <c r="H67" s="18"/>
      <c r="M67" s="18"/>
      <c r="N67" s="37"/>
    </row>
    <row r="68" spans="8:14" ht="14.25" customHeight="1" x14ac:dyDescent="0.2">
      <c r="H68" s="18"/>
      <c r="M68" s="18"/>
      <c r="N68" s="37"/>
    </row>
    <row r="69" spans="8:14" ht="14.25" customHeight="1" x14ac:dyDescent="0.2">
      <c r="H69" s="18"/>
      <c r="M69" s="18"/>
      <c r="N69" s="37"/>
    </row>
    <row r="70" spans="8:14" ht="14.25" customHeight="1" x14ac:dyDescent="0.2">
      <c r="H70" s="18"/>
      <c r="M70" s="18"/>
      <c r="N70" s="37"/>
    </row>
    <row r="71" spans="8:14" ht="14.25" customHeight="1" x14ac:dyDescent="0.2">
      <c r="H71" s="18"/>
      <c r="M71" s="18"/>
      <c r="N71" s="37"/>
    </row>
    <row r="72" spans="8:14" ht="14.25" customHeight="1" x14ac:dyDescent="0.2">
      <c r="H72" s="18"/>
      <c r="M72" s="18"/>
      <c r="N72" s="37"/>
    </row>
    <row r="73" spans="8:14" ht="14.25" customHeight="1" x14ac:dyDescent="0.2">
      <c r="H73" s="18"/>
      <c r="M73" s="18"/>
      <c r="N73" s="37"/>
    </row>
    <row r="74" spans="8:14" ht="14.25" customHeight="1" x14ac:dyDescent="0.2">
      <c r="H74" s="18"/>
      <c r="M74" s="18"/>
      <c r="N74" s="37"/>
    </row>
    <row r="75" spans="8:14" ht="14.25" customHeight="1" x14ac:dyDescent="0.2">
      <c r="H75" s="18"/>
      <c r="M75" s="18"/>
      <c r="N75" s="37"/>
    </row>
    <row r="76" spans="8:14" ht="14.25" customHeight="1" x14ac:dyDescent="0.2">
      <c r="H76" s="18"/>
      <c r="M76" s="18"/>
      <c r="N76" s="37"/>
    </row>
    <row r="77" spans="8:14" ht="14.25" customHeight="1" x14ac:dyDescent="0.2">
      <c r="H77" s="18"/>
      <c r="M77" s="18"/>
      <c r="N77" s="37"/>
    </row>
    <row r="78" spans="8:14" ht="14.25" customHeight="1" x14ac:dyDescent="0.2">
      <c r="H78" s="18"/>
      <c r="M78" s="18"/>
      <c r="N78" s="37"/>
    </row>
    <row r="79" spans="8:14" ht="14.25" customHeight="1" x14ac:dyDescent="0.2">
      <c r="H79" s="18"/>
      <c r="M79" s="18"/>
      <c r="N79" s="37"/>
    </row>
    <row r="80" spans="8:14" ht="14.25" customHeight="1" x14ac:dyDescent="0.2">
      <c r="H80" s="18"/>
      <c r="M80" s="18"/>
      <c r="N80" s="37"/>
    </row>
    <row r="81" spans="8:14" ht="14.25" customHeight="1" x14ac:dyDescent="0.2">
      <c r="H81" s="18"/>
      <c r="M81" s="18"/>
      <c r="N81" s="37"/>
    </row>
    <row r="82" spans="8:14" ht="14.25" customHeight="1" x14ac:dyDescent="0.2">
      <c r="H82" s="18"/>
      <c r="M82" s="18"/>
      <c r="N82" s="37"/>
    </row>
    <row r="83" spans="8:14" ht="14.25" customHeight="1" x14ac:dyDescent="0.2">
      <c r="H83" s="18"/>
      <c r="M83" s="18"/>
      <c r="N83" s="37"/>
    </row>
    <row r="84" spans="8:14" ht="14.25" customHeight="1" x14ac:dyDescent="0.2">
      <c r="H84" s="18"/>
      <c r="M84" s="18"/>
      <c r="N84" s="37"/>
    </row>
    <row r="85" spans="8:14" ht="14.25" customHeight="1" x14ac:dyDescent="0.2">
      <c r="H85" s="18"/>
      <c r="M85" s="18"/>
      <c r="N85" s="37"/>
    </row>
    <row r="86" spans="8:14" ht="14.25" customHeight="1" x14ac:dyDescent="0.2">
      <c r="H86" s="18"/>
      <c r="M86" s="18"/>
      <c r="N86" s="37"/>
    </row>
    <row r="87" spans="8:14" ht="14.25" customHeight="1" x14ac:dyDescent="0.2">
      <c r="H87" s="18"/>
      <c r="M87" s="18"/>
      <c r="N87" s="37"/>
    </row>
    <row r="88" spans="8:14" ht="14.25" customHeight="1" x14ac:dyDescent="0.2">
      <c r="H88" s="18"/>
      <c r="M88" s="18"/>
      <c r="N88" s="37"/>
    </row>
    <row r="89" spans="8:14" ht="14.25" customHeight="1" x14ac:dyDescent="0.2">
      <c r="H89" s="18"/>
      <c r="M89" s="18"/>
      <c r="N89" s="37"/>
    </row>
    <row r="90" spans="8:14" ht="14.25" customHeight="1" x14ac:dyDescent="0.2">
      <c r="H90" s="18"/>
      <c r="M90" s="18"/>
      <c r="N90" s="37"/>
    </row>
    <row r="91" spans="8:14" ht="14.25" customHeight="1" x14ac:dyDescent="0.2">
      <c r="H91" s="18"/>
      <c r="M91" s="18"/>
      <c r="N91" s="37"/>
    </row>
    <row r="92" spans="8:14" ht="14.25" customHeight="1" x14ac:dyDescent="0.2">
      <c r="H92" s="18"/>
      <c r="M92" s="18"/>
      <c r="N92" s="37"/>
    </row>
    <row r="93" spans="8:14" ht="14.25" customHeight="1" x14ac:dyDescent="0.2">
      <c r="H93" s="18"/>
      <c r="M93" s="18"/>
      <c r="N93" s="37"/>
    </row>
    <row r="94" spans="8:14" ht="14.25" customHeight="1" x14ac:dyDescent="0.2">
      <c r="H94" s="18"/>
      <c r="M94" s="18"/>
      <c r="N94" s="37"/>
    </row>
    <row r="95" spans="8:14" ht="14.25" customHeight="1" x14ac:dyDescent="0.2">
      <c r="H95" s="18"/>
      <c r="M95" s="18"/>
      <c r="N95" s="37"/>
    </row>
    <row r="96" spans="8:14" ht="14.25" customHeight="1" x14ac:dyDescent="0.2">
      <c r="H96" s="18"/>
      <c r="M96" s="18"/>
      <c r="N96" s="37"/>
    </row>
    <row r="97" spans="8:14" ht="14.25" customHeight="1" x14ac:dyDescent="0.2">
      <c r="H97" s="18"/>
      <c r="M97" s="18"/>
      <c r="N97" s="37"/>
    </row>
    <row r="98" spans="8:14" ht="14.25" customHeight="1" x14ac:dyDescent="0.2">
      <c r="H98" s="18"/>
      <c r="M98" s="18"/>
      <c r="N98" s="37"/>
    </row>
    <row r="99" spans="8:14" ht="14.25" customHeight="1" x14ac:dyDescent="0.2">
      <c r="H99" s="18"/>
      <c r="M99" s="18"/>
      <c r="N99" s="37"/>
    </row>
    <row r="100" spans="8:14" ht="14.25" customHeight="1" x14ac:dyDescent="0.2">
      <c r="H100" s="18"/>
      <c r="M100" s="18"/>
      <c r="N100" s="37"/>
    </row>
    <row r="101" spans="8:14" ht="14.25" customHeight="1" x14ac:dyDescent="0.2">
      <c r="H101" s="18"/>
      <c r="M101" s="18"/>
      <c r="N101" s="37"/>
    </row>
    <row r="102" spans="8:14" ht="14.25" customHeight="1" x14ac:dyDescent="0.2">
      <c r="H102" s="18"/>
      <c r="M102" s="18"/>
      <c r="N102" s="37"/>
    </row>
    <row r="103" spans="8:14" ht="14.25" customHeight="1" x14ac:dyDescent="0.2">
      <c r="H103" s="18"/>
      <c r="M103" s="18"/>
      <c r="N103" s="37"/>
    </row>
    <row r="104" spans="8:14" ht="14.25" customHeight="1" x14ac:dyDescent="0.2">
      <c r="H104" s="18"/>
      <c r="M104" s="18"/>
      <c r="N104" s="37"/>
    </row>
    <row r="105" spans="8:14" ht="14.25" customHeight="1" x14ac:dyDescent="0.2">
      <c r="H105" s="18"/>
      <c r="M105" s="18"/>
      <c r="N105" s="37"/>
    </row>
    <row r="106" spans="8:14" ht="14.25" customHeight="1" x14ac:dyDescent="0.2">
      <c r="H106" s="18"/>
      <c r="M106" s="18"/>
      <c r="N106" s="37"/>
    </row>
    <row r="107" spans="8:14" ht="14.25" customHeight="1" x14ac:dyDescent="0.2">
      <c r="H107" s="18"/>
      <c r="M107" s="18"/>
      <c r="N107" s="37"/>
    </row>
    <row r="108" spans="8:14" ht="14.25" customHeight="1" x14ac:dyDescent="0.2">
      <c r="H108" s="18"/>
      <c r="M108" s="18"/>
      <c r="N108" s="37"/>
    </row>
    <row r="109" spans="8:14" ht="14.25" customHeight="1" x14ac:dyDescent="0.2">
      <c r="H109" s="18"/>
      <c r="M109" s="18"/>
      <c r="N109" s="37"/>
    </row>
    <row r="110" spans="8:14" ht="14.25" customHeight="1" x14ac:dyDescent="0.2">
      <c r="H110" s="18"/>
      <c r="M110" s="18"/>
      <c r="N110" s="37"/>
    </row>
    <row r="111" spans="8:14" ht="14.25" customHeight="1" x14ac:dyDescent="0.2">
      <c r="H111" s="18"/>
      <c r="M111" s="18"/>
      <c r="N111" s="37"/>
    </row>
    <row r="112" spans="8:14" ht="14.25" customHeight="1" x14ac:dyDescent="0.2">
      <c r="H112" s="18"/>
      <c r="M112" s="18"/>
      <c r="N112" s="37"/>
    </row>
    <row r="113" spans="8:14" ht="14.25" customHeight="1" x14ac:dyDescent="0.2">
      <c r="H113" s="18"/>
      <c r="M113" s="18"/>
      <c r="N113" s="37"/>
    </row>
    <row r="114" spans="8:14" ht="14.25" customHeight="1" x14ac:dyDescent="0.2">
      <c r="H114" s="18"/>
      <c r="M114" s="18"/>
      <c r="N114" s="37"/>
    </row>
    <row r="115" spans="8:14" ht="14.25" customHeight="1" x14ac:dyDescent="0.2">
      <c r="H115" s="18"/>
      <c r="M115" s="18"/>
      <c r="N115" s="37"/>
    </row>
    <row r="116" spans="8:14" ht="14.25" customHeight="1" x14ac:dyDescent="0.2">
      <c r="H116" s="18"/>
      <c r="M116" s="18"/>
      <c r="N116" s="37"/>
    </row>
    <row r="117" spans="8:14" ht="14.25" customHeight="1" x14ac:dyDescent="0.2">
      <c r="H117" s="18"/>
      <c r="M117" s="18"/>
      <c r="N117" s="37"/>
    </row>
    <row r="118" spans="8:14" ht="14.25" customHeight="1" x14ac:dyDescent="0.2">
      <c r="H118" s="18"/>
      <c r="M118" s="18"/>
      <c r="N118" s="37"/>
    </row>
    <row r="119" spans="8:14" ht="14.25" customHeight="1" x14ac:dyDescent="0.2">
      <c r="H119" s="18"/>
      <c r="M119" s="18"/>
      <c r="N119" s="37"/>
    </row>
    <row r="120" spans="8:14" ht="14.25" customHeight="1" x14ac:dyDescent="0.2">
      <c r="H120" s="18"/>
      <c r="M120" s="18"/>
      <c r="N120" s="37"/>
    </row>
    <row r="121" spans="8:14" ht="14.25" customHeight="1" x14ac:dyDescent="0.2">
      <c r="H121" s="18"/>
      <c r="M121" s="18"/>
      <c r="N121" s="37"/>
    </row>
    <row r="122" spans="8:14" ht="14.25" customHeight="1" x14ac:dyDescent="0.2">
      <c r="H122" s="18"/>
      <c r="M122" s="18"/>
      <c r="N122" s="37"/>
    </row>
    <row r="123" spans="8:14" ht="14.25" customHeight="1" x14ac:dyDescent="0.2">
      <c r="H123" s="18"/>
      <c r="M123" s="18"/>
      <c r="N123" s="37"/>
    </row>
    <row r="124" spans="8:14" ht="14.25" customHeight="1" x14ac:dyDescent="0.2">
      <c r="H124" s="18"/>
      <c r="M124" s="18"/>
      <c r="N124" s="37"/>
    </row>
    <row r="125" spans="8:14" ht="14.25" customHeight="1" x14ac:dyDescent="0.2">
      <c r="H125" s="18"/>
      <c r="M125" s="18"/>
      <c r="N125" s="37"/>
    </row>
    <row r="126" spans="8:14" ht="14.25" customHeight="1" x14ac:dyDescent="0.2">
      <c r="H126" s="18"/>
      <c r="M126" s="18"/>
      <c r="N126" s="37"/>
    </row>
    <row r="127" spans="8:14" ht="14.25" customHeight="1" x14ac:dyDescent="0.2">
      <c r="H127" s="18"/>
      <c r="M127" s="18"/>
      <c r="N127" s="37"/>
    </row>
    <row r="128" spans="8:14" ht="14.25" customHeight="1" x14ac:dyDescent="0.2">
      <c r="H128" s="18"/>
      <c r="M128" s="18"/>
      <c r="N128" s="37"/>
    </row>
    <row r="129" spans="8:14" ht="14.25" customHeight="1" x14ac:dyDescent="0.2">
      <c r="H129" s="18"/>
      <c r="M129" s="18"/>
      <c r="N129" s="37"/>
    </row>
    <row r="130" spans="8:14" ht="14.25" customHeight="1" x14ac:dyDescent="0.2">
      <c r="H130" s="18"/>
      <c r="M130" s="18"/>
      <c r="N130" s="37"/>
    </row>
    <row r="131" spans="8:14" ht="14.25" customHeight="1" x14ac:dyDescent="0.2">
      <c r="H131" s="18"/>
      <c r="M131" s="18"/>
      <c r="N131" s="37"/>
    </row>
    <row r="132" spans="8:14" ht="14.25" customHeight="1" x14ac:dyDescent="0.2">
      <c r="H132" s="18"/>
      <c r="M132" s="18"/>
      <c r="N132" s="37"/>
    </row>
    <row r="133" spans="8:14" ht="14.25" customHeight="1" x14ac:dyDescent="0.2">
      <c r="H133" s="18"/>
      <c r="M133" s="18"/>
      <c r="N133" s="37"/>
    </row>
    <row r="134" spans="8:14" ht="14.25" customHeight="1" x14ac:dyDescent="0.2">
      <c r="H134" s="18"/>
      <c r="M134" s="18"/>
      <c r="N134" s="37"/>
    </row>
    <row r="135" spans="8:14" ht="14.25" customHeight="1" x14ac:dyDescent="0.2">
      <c r="H135" s="18"/>
      <c r="M135" s="18"/>
      <c r="N135" s="37"/>
    </row>
    <row r="136" spans="8:14" ht="14.25" customHeight="1" x14ac:dyDescent="0.2">
      <c r="H136" s="18"/>
      <c r="M136" s="18"/>
      <c r="N136" s="37"/>
    </row>
    <row r="137" spans="8:14" ht="14.25" customHeight="1" x14ac:dyDescent="0.2">
      <c r="H137" s="18"/>
      <c r="M137" s="18"/>
      <c r="N137" s="37"/>
    </row>
    <row r="138" spans="8:14" ht="14.25" customHeight="1" x14ac:dyDescent="0.2">
      <c r="H138" s="18"/>
      <c r="M138" s="18"/>
      <c r="N138" s="37"/>
    </row>
    <row r="139" spans="8:14" ht="14.25" customHeight="1" x14ac:dyDescent="0.2">
      <c r="H139" s="18"/>
      <c r="M139" s="18"/>
      <c r="N139" s="37"/>
    </row>
    <row r="140" spans="8:14" ht="14.25" customHeight="1" x14ac:dyDescent="0.2">
      <c r="H140" s="18"/>
      <c r="M140" s="18"/>
      <c r="N140" s="37"/>
    </row>
    <row r="141" spans="8:14" ht="14.25" customHeight="1" x14ac:dyDescent="0.2">
      <c r="H141" s="18"/>
      <c r="M141" s="18"/>
      <c r="N141" s="37"/>
    </row>
    <row r="142" spans="8:14" ht="14.25" customHeight="1" x14ac:dyDescent="0.2">
      <c r="H142" s="18"/>
      <c r="M142" s="18"/>
      <c r="N142" s="37"/>
    </row>
    <row r="143" spans="8:14" ht="14.25" customHeight="1" x14ac:dyDescent="0.2">
      <c r="H143" s="18"/>
      <c r="M143" s="18"/>
      <c r="N143" s="37"/>
    </row>
    <row r="144" spans="8:14" ht="14.25" customHeight="1" x14ac:dyDescent="0.2">
      <c r="H144" s="18"/>
      <c r="M144" s="18"/>
      <c r="N144" s="37"/>
    </row>
    <row r="145" spans="8:14" ht="14.25" customHeight="1" x14ac:dyDescent="0.2">
      <c r="H145" s="18"/>
      <c r="M145" s="18"/>
      <c r="N145" s="37"/>
    </row>
    <row r="146" spans="8:14" ht="14.25" customHeight="1" x14ac:dyDescent="0.2">
      <c r="H146" s="18"/>
      <c r="M146" s="18"/>
      <c r="N146" s="37"/>
    </row>
    <row r="147" spans="8:14" ht="14.25" customHeight="1" x14ac:dyDescent="0.2">
      <c r="H147" s="18"/>
      <c r="M147" s="18"/>
      <c r="N147" s="37"/>
    </row>
    <row r="148" spans="8:14" ht="14.25" customHeight="1" x14ac:dyDescent="0.2">
      <c r="H148" s="18"/>
      <c r="M148" s="18"/>
      <c r="N148" s="37"/>
    </row>
    <row r="149" spans="8:14" ht="14.25" customHeight="1" x14ac:dyDescent="0.2">
      <c r="H149" s="18"/>
      <c r="M149" s="18"/>
      <c r="N149" s="37"/>
    </row>
    <row r="150" spans="8:14" ht="14.25" customHeight="1" x14ac:dyDescent="0.2">
      <c r="H150" s="18"/>
      <c r="M150" s="18"/>
      <c r="N150" s="37"/>
    </row>
    <row r="151" spans="8:14" ht="14.25" customHeight="1" x14ac:dyDescent="0.2">
      <c r="H151" s="18"/>
      <c r="M151" s="18"/>
      <c r="N151" s="37"/>
    </row>
    <row r="152" spans="8:14" ht="14.25" customHeight="1" x14ac:dyDescent="0.2">
      <c r="H152" s="18"/>
      <c r="M152" s="18"/>
      <c r="N152" s="37"/>
    </row>
    <row r="153" spans="8:14" ht="14.25" customHeight="1" x14ac:dyDescent="0.2">
      <c r="H153" s="18"/>
      <c r="M153" s="18"/>
      <c r="N153" s="37"/>
    </row>
    <row r="154" spans="8:14" ht="14.25" customHeight="1" x14ac:dyDescent="0.2">
      <c r="H154" s="18"/>
      <c r="M154" s="18"/>
      <c r="N154" s="37"/>
    </row>
    <row r="155" spans="8:14" ht="14.25" customHeight="1" x14ac:dyDescent="0.2">
      <c r="H155" s="18"/>
      <c r="M155" s="18"/>
      <c r="N155" s="37"/>
    </row>
    <row r="156" spans="8:14" ht="14.25" customHeight="1" x14ac:dyDescent="0.2">
      <c r="H156" s="18"/>
      <c r="M156" s="18"/>
      <c r="N156" s="37"/>
    </row>
    <row r="157" spans="8:14" ht="14.25" customHeight="1" x14ac:dyDescent="0.2">
      <c r="H157" s="18"/>
      <c r="M157" s="18"/>
      <c r="N157" s="37"/>
    </row>
    <row r="158" spans="8:14" ht="14.25" customHeight="1" x14ac:dyDescent="0.2">
      <c r="H158" s="18"/>
      <c r="M158" s="18"/>
      <c r="N158" s="37"/>
    </row>
    <row r="159" spans="8:14" ht="14.25" customHeight="1" x14ac:dyDescent="0.2">
      <c r="H159" s="18"/>
      <c r="M159" s="18"/>
      <c r="N159" s="37"/>
    </row>
    <row r="160" spans="8:14" ht="14.25" customHeight="1" x14ac:dyDescent="0.2">
      <c r="H160" s="18"/>
      <c r="M160" s="18"/>
      <c r="N160" s="37"/>
    </row>
    <row r="161" spans="8:14" ht="14.25" customHeight="1" x14ac:dyDescent="0.2">
      <c r="H161" s="18"/>
      <c r="M161" s="18"/>
      <c r="N161" s="37"/>
    </row>
    <row r="162" spans="8:14" ht="14.25" customHeight="1" x14ac:dyDescent="0.2">
      <c r="H162" s="18"/>
      <c r="M162" s="18"/>
      <c r="N162" s="37"/>
    </row>
    <row r="163" spans="8:14" ht="14.25" customHeight="1" x14ac:dyDescent="0.2">
      <c r="H163" s="18"/>
      <c r="M163" s="18"/>
      <c r="N163" s="37"/>
    </row>
    <row r="164" spans="8:14" ht="14.25" customHeight="1" x14ac:dyDescent="0.2">
      <c r="H164" s="18"/>
      <c r="M164" s="18"/>
      <c r="N164" s="37"/>
    </row>
    <row r="165" spans="8:14" ht="14.25" customHeight="1" x14ac:dyDescent="0.2">
      <c r="H165" s="18"/>
      <c r="M165" s="18"/>
      <c r="N165" s="37"/>
    </row>
    <row r="166" spans="8:14" ht="14.25" customHeight="1" x14ac:dyDescent="0.2">
      <c r="H166" s="18"/>
      <c r="M166" s="18"/>
      <c r="N166" s="37"/>
    </row>
    <row r="167" spans="8:14" ht="14.25" customHeight="1" x14ac:dyDescent="0.2">
      <c r="H167" s="18"/>
      <c r="M167" s="18"/>
      <c r="N167" s="37"/>
    </row>
    <row r="168" spans="8:14" ht="14.25" customHeight="1" x14ac:dyDescent="0.2">
      <c r="H168" s="18"/>
      <c r="M168" s="18"/>
      <c r="N168" s="37"/>
    </row>
    <row r="169" spans="8:14" ht="14.25" customHeight="1" x14ac:dyDescent="0.2">
      <c r="H169" s="18"/>
      <c r="M169" s="18"/>
      <c r="N169" s="37"/>
    </row>
    <row r="170" spans="8:14" ht="14.25" customHeight="1" x14ac:dyDescent="0.2">
      <c r="H170" s="18"/>
      <c r="M170" s="18"/>
      <c r="N170" s="37"/>
    </row>
    <row r="171" spans="8:14" ht="14.25" customHeight="1" x14ac:dyDescent="0.2">
      <c r="H171" s="18"/>
      <c r="M171" s="18"/>
      <c r="N171" s="37"/>
    </row>
    <row r="172" spans="8:14" ht="14.25" customHeight="1" x14ac:dyDescent="0.2">
      <c r="H172" s="18"/>
      <c r="M172" s="18"/>
      <c r="N172" s="37"/>
    </row>
    <row r="173" spans="8:14" ht="14.25" customHeight="1" x14ac:dyDescent="0.2">
      <c r="H173" s="18"/>
      <c r="M173" s="18"/>
      <c r="N173" s="37"/>
    </row>
    <row r="174" spans="8:14" ht="14.25" customHeight="1" x14ac:dyDescent="0.2">
      <c r="H174" s="18"/>
      <c r="M174" s="18"/>
      <c r="N174" s="37"/>
    </row>
    <row r="175" spans="8:14" ht="14.25" customHeight="1" x14ac:dyDescent="0.2">
      <c r="H175" s="18"/>
      <c r="M175" s="18"/>
      <c r="N175" s="37"/>
    </row>
    <row r="176" spans="8:14" ht="14.25" customHeight="1" x14ac:dyDescent="0.2">
      <c r="H176" s="18"/>
      <c r="M176" s="18"/>
      <c r="N176" s="37"/>
    </row>
    <row r="177" spans="8:14" ht="14.25" customHeight="1" x14ac:dyDescent="0.2">
      <c r="H177" s="18"/>
      <c r="M177" s="18"/>
      <c r="N177" s="37"/>
    </row>
    <row r="178" spans="8:14" ht="14.25" customHeight="1" x14ac:dyDescent="0.2">
      <c r="H178" s="18"/>
      <c r="M178" s="18"/>
      <c r="N178" s="37"/>
    </row>
    <row r="179" spans="8:14" ht="14.25" customHeight="1" x14ac:dyDescent="0.2">
      <c r="H179" s="18"/>
      <c r="M179" s="18"/>
      <c r="N179" s="37"/>
    </row>
    <row r="180" spans="8:14" ht="14.25" customHeight="1" x14ac:dyDescent="0.2">
      <c r="H180" s="18"/>
      <c r="M180" s="18"/>
      <c r="N180" s="37"/>
    </row>
    <row r="181" spans="8:14" ht="14.25" customHeight="1" x14ac:dyDescent="0.2">
      <c r="H181" s="18"/>
      <c r="M181" s="18"/>
      <c r="N181" s="37"/>
    </row>
    <row r="182" spans="8:14" ht="14.25" customHeight="1" x14ac:dyDescent="0.2">
      <c r="H182" s="18"/>
      <c r="M182" s="18"/>
      <c r="N182" s="37"/>
    </row>
    <row r="183" spans="8:14" ht="14.25" customHeight="1" x14ac:dyDescent="0.2">
      <c r="H183" s="18"/>
      <c r="M183" s="18"/>
      <c r="N183" s="37"/>
    </row>
    <row r="184" spans="8:14" ht="14.25" customHeight="1" x14ac:dyDescent="0.2">
      <c r="H184" s="18"/>
      <c r="M184" s="18"/>
      <c r="N184" s="37"/>
    </row>
    <row r="185" spans="8:14" ht="14.25" customHeight="1" x14ac:dyDescent="0.2">
      <c r="H185" s="18"/>
      <c r="M185" s="18"/>
      <c r="N185" s="37"/>
    </row>
    <row r="186" spans="8:14" ht="14.25" customHeight="1" x14ac:dyDescent="0.2">
      <c r="H186" s="18"/>
      <c r="M186" s="18"/>
      <c r="N186" s="37"/>
    </row>
    <row r="187" spans="8:14" ht="14.25" customHeight="1" x14ac:dyDescent="0.2">
      <c r="H187" s="18"/>
      <c r="M187" s="18"/>
      <c r="N187" s="37"/>
    </row>
    <row r="188" spans="8:14" ht="14.25" customHeight="1" x14ac:dyDescent="0.2">
      <c r="H188" s="18"/>
      <c r="M188" s="18"/>
      <c r="N188" s="37"/>
    </row>
    <row r="189" spans="8:14" ht="14.25" customHeight="1" x14ac:dyDescent="0.2">
      <c r="H189" s="18"/>
      <c r="M189" s="18"/>
      <c r="N189" s="37"/>
    </row>
    <row r="190" spans="8:14" ht="14.25" customHeight="1" x14ac:dyDescent="0.2">
      <c r="H190" s="18"/>
      <c r="M190" s="18"/>
      <c r="N190" s="37"/>
    </row>
    <row r="191" spans="8:14" ht="14.25" customHeight="1" x14ac:dyDescent="0.2">
      <c r="H191" s="18"/>
      <c r="M191" s="18"/>
      <c r="N191" s="37"/>
    </row>
    <row r="192" spans="8:14" ht="14.25" customHeight="1" x14ac:dyDescent="0.2">
      <c r="H192" s="18"/>
      <c r="M192" s="18"/>
      <c r="N192" s="37"/>
    </row>
    <row r="193" spans="8:14" ht="14.25" customHeight="1" x14ac:dyDescent="0.2">
      <c r="H193" s="18"/>
      <c r="M193" s="18"/>
      <c r="N193" s="37"/>
    </row>
    <row r="194" spans="8:14" ht="14.25" customHeight="1" x14ac:dyDescent="0.2">
      <c r="H194" s="18"/>
      <c r="M194" s="18"/>
      <c r="N194" s="37"/>
    </row>
    <row r="195" spans="8:14" ht="14.25" customHeight="1" x14ac:dyDescent="0.2">
      <c r="H195" s="18"/>
      <c r="M195" s="18"/>
      <c r="N195" s="37"/>
    </row>
    <row r="196" spans="8:14" ht="14.25" customHeight="1" x14ac:dyDescent="0.2">
      <c r="H196" s="18"/>
      <c r="M196" s="18"/>
      <c r="N196" s="37"/>
    </row>
    <row r="197" spans="8:14" ht="14.25" customHeight="1" x14ac:dyDescent="0.2">
      <c r="H197" s="18"/>
      <c r="M197" s="18"/>
      <c r="N197" s="37"/>
    </row>
    <row r="198" spans="8:14" ht="14.25" customHeight="1" x14ac:dyDescent="0.2">
      <c r="H198" s="18"/>
      <c r="M198" s="18"/>
      <c r="N198" s="37"/>
    </row>
    <row r="199" spans="8:14" ht="14.25" customHeight="1" x14ac:dyDescent="0.2">
      <c r="H199" s="18"/>
      <c r="M199" s="18"/>
      <c r="N199" s="37"/>
    </row>
    <row r="200" spans="8:14" ht="14.25" customHeight="1" x14ac:dyDescent="0.2">
      <c r="H200" s="18"/>
      <c r="M200" s="18"/>
      <c r="N200" s="37"/>
    </row>
    <row r="201" spans="8:14" ht="14.25" customHeight="1" x14ac:dyDescent="0.2">
      <c r="H201" s="18"/>
      <c r="M201" s="18"/>
      <c r="N201" s="37"/>
    </row>
    <row r="202" spans="8:14" ht="14.25" customHeight="1" x14ac:dyDescent="0.2">
      <c r="H202" s="18"/>
      <c r="M202" s="18"/>
      <c r="N202" s="37"/>
    </row>
    <row r="203" spans="8:14" ht="14.25" customHeight="1" x14ac:dyDescent="0.2">
      <c r="H203" s="18"/>
      <c r="M203" s="18"/>
      <c r="N203" s="37"/>
    </row>
    <row r="204" spans="8:14" ht="14.25" customHeight="1" x14ac:dyDescent="0.2">
      <c r="H204" s="18"/>
      <c r="M204" s="18"/>
      <c r="N204" s="37"/>
    </row>
    <row r="205" spans="8:14" ht="14.25" customHeight="1" x14ac:dyDescent="0.2">
      <c r="H205" s="18"/>
      <c r="M205" s="18"/>
      <c r="N205" s="37"/>
    </row>
    <row r="206" spans="8:14" ht="14.25" customHeight="1" x14ac:dyDescent="0.2">
      <c r="H206" s="18"/>
      <c r="M206" s="18"/>
      <c r="N206" s="37"/>
    </row>
    <row r="207" spans="8:14" ht="14.25" customHeight="1" x14ac:dyDescent="0.2">
      <c r="H207" s="18"/>
      <c r="M207" s="18"/>
      <c r="N207" s="37"/>
    </row>
    <row r="208" spans="8:14" ht="14.25" customHeight="1" x14ac:dyDescent="0.2">
      <c r="H208" s="18"/>
      <c r="M208" s="18"/>
      <c r="N208" s="37"/>
    </row>
    <row r="209" spans="8:14" ht="14.25" customHeight="1" x14ac:dyDescent="0.2">
      <c r="H209" s="18"/>
      <c r="M209" s="18"/>
      <c r="N209" s="37"/>
    </row>
    <row r="210" spans="8:14" ht="14.25" customHeight="1" x14ac:dyDescent="0.2">
      <c r="H210" s="18"/>
      <c r="M210" s="18"/>
      <c r="N210" s="37"/>
    </row>
    <row r="211" spans="8:14" ht="14.25" customHeight="1" x14ac:dyDescent="0.2">
      <c r="H211" s="18"/>
      <c r="M211" s="18"/>
      <c r="N211" s="37"/>
    </row>
    <row r="212" spans="8:14" ht="14.25" customHeight="1" x14ac:dyDescent="0.2">
      <c r="H212" s="18"/>
      <c r="M212" s="18"/>
      <c r="N212" s="37"/>
    </row>
    <row r="213" spans="8:14" ht="14.25" customHeight="1" x14ac:dyDescent="0.2">
      <c r="H213" s="18"/>
      <c r="M213" s="18"/>
      <c r="N213" s="37"/>
    </row>
    <row r="214" spans="8:14" ht="14.25" customHeight="1" x14ac:dyDescent="0.2">
      <c r="H214" s="18"/>
      <c r="M214" s="18"/>
      <c r="N214" s="37"/>
    </row>
    <row r="215" spans="8:14" ht="14.25" customHeight="1" x14ac:dyDescent="0.2">
      <c r="H215" s="18"/>
      <c r="M215" s="18"/>
      <c r="N215" s="37"/>
    </row>
    <row r="216" spans="8:14" ht="14.25" customHeight="1" x14ac:dyDescent="0.2">
      <c r="H216" s="18"/>
      <c r="M216" s="18"/>
      <c r="N216" s="37"/>
    </row>
    <row r="217" spans="8:14" ht="14.25" customHeight="1" x14ac:dyDescent="0.2">
      <c r="H217" s="18"/>
      <c r="M217" s="18"/>
      <c r="N217" s="37"/>
    </row>
    <row r="218" spans="8:14" ht="14.25" customHeight="1" x14ac:dyDescent="0.2">
      <c r="H218" s="18"/>
      <c r="M218" s="18"/>
      <c r="N218" s="37"/>
    </row>
    <row r="219" spans="8:14" ht="14.25" customHeight="1" x14ac:dyDescent="0.2">
      <c r="H219" s="18"/>
      <c r="M219" s="18"/>
      <c r="N219" s="37"/>
    </row>
    <row r="220" spans="8:14" ht="14.25" customHeight="1" x14ac:dyDescent="0.2">
      <c r="H220" s="18"/>
      <c r="M220" s="18"/>
      <c r="N220" s="37"/>
    </row>
    <row r="221" spans="8:14" ht="14.25" customHeight="1" x14ac:dyDescent="0.2">
      <c r="H221" s="18"/>
      <c r="M221" s="18"/>
      <c r="N221" s="37"/>
    </row>
    <row r="222" spans="8:14" ht="14.25" customHeight="1" x14ac:dyDescent="0.2">
      <c r="H222" s="18"/>
      <c r="M222" s="18"/>
      <c r="N222" s="37"/>
    </row>
    <row r="223" spans="8:14" ht="14.25" customHeight="1" x14ac:dyDescent="0.2">
      <c r="H223" s="18"/>
      <c r="M223" s="18"/>
      <c r="N223" s="37"/>
    </row>
    <row r="224" spans="8:14" ht="14.25" customHeight="1" x14ac:dyDescent="0.2">
      <c r="H224" s="18"/>
      <c r="M224" s="18"/>
      <c r="N224" s="37"/>
    </row>
    <row r="225" spans="8:14" ht="14.25" customHeight="1" x14ac:dyDescent="0.2">
      <c r="H225" s="18"/>
      <c r="M225" s="18"/>
      <c r="N225" s="37"/>
    </row>
    <row r="226" spans="8:14" ht="14.25" customHeight="1" x14ac:dyDescent="0.2">
      <c r="H226" s="18"/>
      <c r="M226" s="18"/>
      <c r="N226" s="37"/>
    </row>
    <row r="227" spans="8:14" ht="14.25" customHeight="1" x14ac:dyDescent="0.2">
      <c r="H227" s="18"/>
      <c r="M227" s="18"/>
      <c r="N227" s="37"/>
    </row>
    <row r="228" spans="8:14" ht="14.25" customHeight="1" x14ac:dyDescent="0.2">
      <c r="H228" s="18"/>
      <c r="M228" s="18"/>
      <c r="N228" s="37"/>
    </row>
    <row r="229" spans="8:14" ht="14.25" customHeight="1" x14ac:dyDescent="0.2">
      <c r="H229" s="18"/>
      <c r="M229" s="18"/>
      <c r="N229" s="37"/>
    </row>
    <row r="230" spans="8:14" ht="14.25" customHeight="1" x14ac:dyDescent="0.2">
      <c r="H230" s="18"/>
      <c r="M230" s="18"/>
      <c r="N230" s="37"/>
    </row>
    <row r="231" spans="8:14" ht="14.25" customHeight="1" x14ac:dyDescent="0.2">
      <c r="H231" s="18"/>
      <c r="M231" s="18"/>
      <c r="N231" s="37"/>
    </row>
    <row r="232" spans="8:14" ht="14.25" customHeight="1" x14ac:dyDescent="0.2">
      <c r="H232" s="18"/>
      <c r="M232" s="18"/>
      <c r="N232" s="37"/>
    </row>
    <row r="233" spans="8:14" ht="14.25" customHeight="1" x14ac:dyDescent="0.2">
      <c r="H233" s="18"/>
      <c r="M233" s="18"/>
      <c r="N233" s="37"/>
    </row>
    <row r="234" spans="8:14" ht="14.25" customHeight="1" x14ac:dyDescent="0.2">
      <c r="H234" s="18"/>
      <c r="M234" s="18"/>
      <c r="N234" s="37"/>
    </row>
    <row r="235" spans="8:14" ht="14.25" customHeight="1" x14ac:dyDescent="0.2">
      <c r="H235" s="18"/>
      <c r="M235" s="18"/>
      <c r="N235" s="37"/>
    </row>
    <row r="236" spans="8:14" ht="14.25" customHeight="1" x14ac:dyDescent="0.2">
      <c r="H236" s="18"/>
      <c r="M236" s="18"/>
      <c r="N236" s="37"/>
    </row>
    <row r="237" spans="8:14" ht="14.25" customHeight="1" x14ac:dyDescent="0.2">
      <c r="H237" s="18"/>
      <c r="M237" s="18"/>
      <c r="N237" s="37"/>
    </row>
    <row r="238" spans="8:14" ht="14.25" customHeight="1" x14ac:dyDescent="0.2">
      <c r="H238" s="18"/>
      <c r="M238" s="18"/>
      <c r="N238" s="37"/>
    </row>
    <row r="239" spans="8:14" ht="14.25" customHeight="1" x14ac:dyDescent="0.2">
      <c r="H239" s="18"/>
      <c r="M239" s="18"/>
      <c r="N239" s="37"/>
    </row>
    <row r="240" spans="8:14" ht="14.25" customHeight="1" x14ac:dyDescent="0.2">
      <c r="H240" s="18"/>
      <c r="M240" s="18"/>
      <c r="N240" s="37"/>
    </row>
    <row r="241" spans="8:14" ht="14.25" customHeight="1" x14ac:dyDescent="0.2">
      <c r="H241" s="18"/>
      <c r="M241" s="18"/>
      <c r="N241" s="37"/>
    </row>
    <row r="242" spans="8:14" ht="14.25" customHeight="1" x14ac:dyDescent="0.2">
      <c r="H242" s="18"/>
      <c r="M242" s="18"/>
      <c r="N242" s="37"/>
    </row>
    <row r="243" spans="8:14" ht="14.25" customHeight="1" x14ac:dyDescent="0.2">
      <c r="H243" s="18"/>
      <c r="M243" s="18"/>
      <c r="N243" s="37"/>
    </row>
    <row r="244" spans="8:14" ht="14.25" customHeight="1" x14ac:dyDescent="0.2">
      <c r="H244" s="18"/>
      <c r="M244" s="18"/>
      <c r="N244" s="37"/>
    </row>
    <row r="245" spans="8:14" ht="14.25" customHeight="1" x14ac:dyDescent="0.2">
      <c r="H245" s="18"/>
      <c r="M245" s="18"/>
      <c r="N245" s="37"/>
    </row>
    <row r="246" spans="8:14" ht="14.25" customHeight="1" x14ac:dyDescent="0.2">
      <c r="H246" s="18"/>
      <c r="M246" s="18"/>
      <c r="N246" s="37"/>
    </row>
    <row r="247" spans="8:14" ht="14.25" customHeight="1" x14ac:dyDescent="0.2">
      <c r="H247" s="18"/>
      <c r="M247" s="18"/>
      <c r="N247" s="37"/>
    </row>
    <row r="248" spans="8:14" ht="14.25" customHeight="1" x14ac:dyDescent="0.2">
      <c r="H248" s="18"/>
      <c r="M248" s="18"/>
      <c r="N248" s="37"/>
    </row>
    <row r="249" spans="8:14" ht="14.25" customHeight="1" x14ac:dyDescent="0.2">
      <c r="H249" s="18"/>
      <c r="M249" s="18"/>
      <c r="N249" s="37"/>
    </row>
    <row r="250" spans="8:14" ht="14.25" customHeight="1" x14ac:dyDescent="0.2">
      <c r="H250" s="18"/>
      <c r="M250" s="18"/>
      <c r="N250" s="37"/>
    </row>
    <row r="251" spans="8:14" ht="14.25" customHeight="1" x14ac:dyDescent="0.2">
      <c r="H251" s="18"/>
      <c r="M251" s="18"/>
      <c r="N251" s="37"/>
    </row>
    <row r="252" spans="8:14" ht="14.25" customHeight="1" x14ac:dyDescent="0.2">
      <c r="H252" s="18"/>
      <c r="M252" s="18"/>
      <c r="N252" s="37"/>
    </row>
    <row r="253" spans="8:14" ht="14.25" customHeight="1" x14ac:dyDescent="0.2">
      <c r="H253" s="18"/>
      <c r="M253" s="18"/>
      <c r="N253" s="37"/>
    </row>
    <row r="254" spans="8:14" ht="14.25" customHeight="1" x14ac:dyDescent="0.2">
      <c r="H254" s="18"/>
      <c r="M254" s="18"/>
      <c r="N254" s="37"/>
    </row>
    <row r="255" spans="8:14" ht="14.25" customHeight="1" x14ac:dyDescent="0.2">
      <c r="H255" s="18"/>
      <c r="M255" s="18"/>
      <c r="N255" s="37"/>
    </row>
    <row r="256" spans="8:14" ht="14.25" customHeight="1" x14ac:dyDescent="0.2">
      <c r="H256" s="18"/>
      <c r="M256" s="18"/>
      <c r="N256" s="37"/>
    </row>
    <row r="257" spans="8:14" ht="14.25" customHeight="1" x14ac:dyDescent="0.2">
      <c r="H257" s="18"/>
      <c r="M257" s="18"/>
      <c r="N257" s="37"/>
    </row>
    <row r="258" spans="8:14" ht="14.25" customHeight="1" x14ac:dyDescent="0.2">
      <c r="H258" s="18"/>
      <c r="M258" s="18"/>
      <c r="N258" s="37"/>
    </row>
    <row r="259" spans="8:14" ht="14.25" customHeight="1" x14ac:dyDescent="0.2">
      <c r="H259" s="18"/>
      <c r="M259" s="18"/>
      <c r="N259" s="37"/>
    </row>
    <row r="260" spans="8:14" ht="14.25" customHeight="1" x14ac:dyDescent="0.2">
      <c r="H260" s="18"/>
      <c r="M260" s="18"/>
      <c r="N260" s="37"/>
    </row>
    <row r="261" spans="8:14" ht="14.25" customHeight="1" x14ac:dyDescent="0.2">
      <c r="H261" s="18"/>
      <c r="M261" s="18"/>
      <c r="N261" s="37"/>
    </row>
    <row r="262" spans="8:14" ht="14.25" customHeight="1" x14ac:dyDescent="0.2">
      <c r="H262" s="18"/>
      <c r="M262" s="18"/>
      <c r="N262" s="37"/>
    </row>
    <row r="263" spans="8:14" ht="14.25" customHeight="1" x14ac:dyDescent="0.2">
      <c r="H263" s="18"/>
      <c r="M263" s="18"/>
      <c r="N263" s="37"/>
    </row>
    <row r="264" spans="8:14" ht="14.25" customHeight="1" x14ac:dyDescent="0.2">
      <c r="H264" s="18"/>
      <c r="M264" s="18"/>
      <c r="N264" s="37"/>
    </row>
    <row r="265" spans="8:14" ht="14.25" customHeight="1" x14ac:dyDescent="0.2">
      <c r="H265" s="18"/>
      <c r="M265" s="18"/>
      <c r="N265" s="37"/>
    </row>
    <row r="266" spans="8:14" ht="14.25" customHeight="1" x14ac:dyDescent="0.2">
      <c r="H266" s="18"/>
      <c r="M266" s="18"/>
      <c r="N266" s="37"/>
    </row>
    <row r="267" spans="8:14" ht="14.25" customHeight="1" x14ac:dyDescent="0.2">
      <c r="H267" s="18"/>
      <c r="M267" s="18"/>
      <c r="N267" s="37"/>
    </row>
    <row r="268" spans="8:14" ht="14.25" customHeight="1" x14ac:dyDescent="0.2">
      <c r="H268" s="18"/>
      <c r="M268" s="18"/>
      <c r="N268" s="37"/>
    </row>
    <row r="269" spans="8:14" ht="14.25" customHeight="1" x14ac:dyDescent="0.2">
      <c r="H269" s="18"/>
      <c r="M269" s="18"/>
      <c r="N269" s="37"/>
    </row>
    <row r="270" spans="8:14" ht="14.25" customHeight="1" x14ac:dyDescent="0.2">
      <c r="H270" s="18"/>
      <c r="M270" s="18"/>
      <c r="N270" s="37"/>
    </row>
    <row r="271" spans="8:14" ht="14.25" customHeight="1" x14ac:dyDescent="0.2">
      <c r="H271" s="18"/>
      <c r="M271" s="18"/>
      <c r="N271" s="37"/>
    </row>
    <row r="272" spans="8:14" ht="14.25" customHeight="1" x14ac:dyDescent="0.2">
      <c r="H272" s="18"/>
      <c r="M272" s="18"/>
      <c r="N272" s="37"/>
    </row>
    <row r="273" spans="8:14" ht="14.25" customHeight="1" x14ac:dyDescent="0.2">
      <c r="H273" s="18"/>
      <c r="M273" s="18"/>
      <c r="N273" s="37"/>
    </row>
    <row r="274" spans="8:14" ht="14.25" customHeight="1" x14ac:dyDescent="0.2">
      <c r="H274" s="18"/>
      <c r="M274" s="18"/>
      <c r="N274" s="37"/>
    </row>
    <row r="275" spans="8:14" ht="14.25" customHeight="1" x14ac:dyDescent="0.2">
      <c r="H275" s="18"/>
      <c r="M275" s="18"/>
      <c r="N275" s="37"/>
    </row>
    <row r="276" spans="8:14" ht="14.25" customHeight="1" x14ac:dyDescent="0.2">
      <c r="H276" s="18"/>
      <c r="M276" s="18"/>
      <c r="N276" s="37"/>
    </row>
    <row r="277" spans="8:14" ht="14.25" customHeight="1" x14ac:dyDescent="0.2">
      <c r="H277" s="18"/>
      <c r="M277" s="18"/>
      <c r="N277" s="37"/>
    </row>
    <row r="278" spans="8:14" ht="14.25" customHeight="1" x14ac:dyDescent="0.2">
      <c r="H278" s="18"/>
      <c r="M278" s="18"/>
      <c r="N278" s="37"/>
    </row>
    <row r="279" spans="8:14" ht="14.25" customHeight="1" x14ac:dyDescent="0.2">
      <c r="H279" s="18"/>
      <c r="M279" s="18"/>
      <c r="N279" s="37"/>
    </row>
    <row r="280" spans="8:14" ht="14.25" customHeight="1" x14ac:dyDescent="0.2">
      <c r="H280" s="18"/>
      <c r="M280" s="18"/>
      <c r="N280" s="37"/>
    </row>
    <row r="281" spans="8:14" ht="14.25" customHeight="1" x14ac:dyDescent="0.2">
      <c r="H281" s="18"/>
      <c r="M281" s="18"/>
      <c r="N281" s="37"/>
    </row>
    <row r="282" spans="8:14" ht="14.25" customHeight="1" x14ac:dyDescent="0.2">
      <c r="H282" s="18"/>
      <c r="M282" s="18"/>
      <c r="N282" s="37"/>
    </row>
    <row r="283" spans="8:14" ht="14.25" customHeight="1" x14ac:dyDescent="0.2">
      <c r="H283" s="18"/>
      <c r="M283" s="18"/>
      <c r="N283" s="37"/>
    </row>
    <row r="284" spans="8:14" ht="14.25" customHeight="1" x14ac:dyDescent="0.2">
      <c r="H284" s="18"/>
      <c r="M284" s="18"/>
      <c r="N284" s="37"/>
    </row>
    <row r="285" spans="8:14" ht="14.25" customHeight="1" x14ac:dyDescent="0.2">
      <c r="H285" s="18"/>
      <c r="M285" s="18"/>
      <c r="N285" s="37"/>
    </row>
    <row r="286" spans="8:14" ht="14.25" customHeight="1" x14ac:dyDescent="0.2">
      <c r="H286" s="18"/>
      <c r="M286" s="18"/>
      <c r="N286" s="37"/>
    </row>
    <row r="287" spans="8:14" ht="14.25" customHeight="1" x14ac:dyDescent="0.2">
      <c r="H287" s="18"/>
      <c r="M287" s="18"/>
      <c r="N287" s="37"/>
    </row>
    <row r="288" spans="8:14" ht="14.25" customHeight="1" x14ac:dyDescent="0.2">
      <c r="H288" s="18"/>
      <c r="M288" s="18"/>
      <c r="N288" s="37"/>
    </row>
    <row r="289" spans="8:14" ht="14.25" customHeight="1" x14ac:dyDescent="0.2">
      <c r="H289" s="18"/>
      <c r="M289" s="18"/>
      <c r="N289" s="37"/>
    </row>
    <row r="290" spans="8:14" ht="14.25" customHeight="1" x14ac:dyDescent="0.2">
      <c r="H290" s="18"/>
      <c r="M290" s="18"/>
      <c r="N290" s="37"/>
    </row>
    <row r="291" spans="8:14" ht="14.25" customHeight="1" x14ac:dyDescent="0.2">
      <c r="H291" s="18"/>
      <c r="M291" s="18"/>
      <c r="N291" s="37"/>
    </row>
    <row r="292" spans="8:14" ht="14.25" customHeight="1" x14ac:dyDescent="0.2">
      <c r="H292" s="18"/>
      <c r="M292" s="18"/>
      <c r="N292" s="37"/>
    </row>
    <row r="293" spans="8:14" ht="14.25" customHeight="1" x14ac:dyDescent="0.2">
      <c r="H293" s="18"/>
      <c r="M293" s="18"/>
      <c r="N293" s="37"/>
    </row>
    <row r="294" spans="8:14" ht="14.25" customHeight="1" x14ac:dyDescent="0.2">
      <c r="H294" s="18"/>
      <c r="M294" s="18"/>
      <c r="N294" s="37"/>
    </row>
    <row r="295" spans="8:14" ht="14.25" customHeight="1" x14ac:dyDescent="0.2">
      <c r="H295" s="18"/>
      <c r="M295" s="18"/>
      <c r="N295" s="37"/>
    </row>
    <row r="296" spans="8:14" ht="14.25" customHeight="1" x14ac:dyDescent="0.2">
      <c r="H296" s="18"/>
      <c r="M296" s="18"/>
      <c r="N296" s="37"/>
    </row>
    <row r="297" spans="8:14" ht="14.25" customHeight="1" x14ac:dyDescent="0.2">
      <c r="H297" s="18"/>
      <c r="M297" s="18"/>
      <c r="N297" s="37"/>
    </row>
    <row r="298" spans="8:14" ht="14.25" customHeight="1" x14ac:dyDescent="0.2">
      <c r="H298" s="18"/>
      <c r="M298" s="18"/>
      <c r="N298" s="37"/>
    </row>
    <row r="299" spans="8:14" ht="14.25" customHeight="1" x14ac:dyDescent="0.2">
      <c r="H299" s="18"/>
      <c r="M299" s="18"/>
      <c r="N299" s="37"/>
    </row>
    <row r="300" spans="8:14" ht="14.25" customHeight="1" x14ac:dyDescent="0.2">
      <c r="H300" s="18"/>
      <c r="M300" s="18"/>
      <c r="N300" s="37"/>
    </row>
    <row r="301" spans="8:14" ht="14.25" customHeight="1" x14ac:dyDescent="0.2">
      <c r="H301" s="18"/>
      <c r="M301" s="18"/>
      <c r="N301" s="37"/>
    </row>
    <row r="302" spans="8:14" ht="14.25" customHeight="1" x14ac:dyDescent="0.2">
      <c r="H302" s="18"/>
      <c r="M302" s="18"/>
      <c r="N302" s="37"/>
    </row>
    <row r="303" spans="8:14" ht="14.25" customHeight="1" x14ac:dyDescent="0.2">
      <c r="H303" s="18"/>
      <c r="M303" s="18"/>
      <c r="N303" s="37"/>
    </row>
    <row r="304" spans="8:14" ht="14.25" customHeight="1" x14ac:dyDescent="0.2">
      <c r="H304" s="18"/>
      <c r="M304" s="18"/>
      <c r="N304" s="37"/>
    </row>
    <row r="305" spans="8:14" ht="14.25" customHeight="1" x14ac:dyDescent="0.2">
      <c r="H305" s="18"/>
      <c r="M305" s="18"/>
      <c r="N305" s="37"/>
    </row>
    <row r="306" spans="8:14" ht="14.25" customHeight="1" x14ac:dyDescent="0.2">
      <c r="H306" s="18"/>
      <c r="M306" s="18"/>
      <c r="N306" s="37"/>
    </row>
    <row r="307" spans="8:14" ht="14.25" customHeight="1" x14ac:dyDescent="0.2">
      <c r="H307" s="18"/>
      <c r="M307" s="18"/>
      <c r="N307" s="37"/>
    </row>
    <row r="308" spans="8:14" ht="14.25" customHeight="1" x14ac:dyDescent="0.2">
      <c r="H308" s="18"/>
      <c r="M308" s="18"/>
      <c r="N308" s="37"/>
    </row>
    <row r="309" spans="8:14" ht="14.25" customHeight="1" x14ac:dyDescent="0.2">
      <c r="H309" s="18"/>
      <c r="M309" s="18"/>
      <c r="N309" s="37"/>
    </row>
    <row r="310" spans="8:14" ht="14.25" customHeight="1" x14ac:dyDescent="0.2">
      <c r="H310" s="18"/>
      <c r="M310" s="18"/>
      <c r="N310" s="37"/>
    </row>
    <row r="311" spans="8:14" ht="14.25" customHeight="1" x14ac:dyDescent="0.2">
      <c r="H311" s="18"/>
      <c r="M311" s="18"/>
      <c r="N311" s="37"/>
    </row>
    <row r="312" spans="8:14" ht="14.25" customHeight="1" x14ac:dyDescent="0.2">
      <c r="H312" s="18"/>
      <c r="M312" s="18"/>
      <c r="N312" s="37"/>
    </row>
    <row r="313" spans="8:14" ht="14.25" customHeight="1" x14ac:dyDescent="0.2">
      <c r="H313" s="18"/>
      <c r="M313" s="18"/>
      <c r="N313" s="37"/>
    </row>
    <row r="314" spans="8:14" ht="14.25" customHeight="1" x14ac:dyDescent="0.2">
      <c r="H314" s="18"/>
      <c r="M314" s="18"/>
      <c r="N314" s="37"/>
    </row>
    <row r="315" spans="8:14" ht="14.25" customHeight="1" x14ac:dyDescent="0.2">
      <c r="H315" s="18"/>
      <c r="M315" s="18"/>
      <c r="N315" s="37"/>
    </row>
    <row r="316" spans="8:14" ht="14.25" customHeight="1" x14ac:dyDescent="0.2">
      <c r="H316" s="18"/>
      <c r="M316" s="18"/>
      <c r="N316" s="37"/>
    </row>
    <row r="317" spans="8:14" ht="14.25" customHeight="1" x14ac:dyDescent="0.2">
      <c r="H317" s="18"/>
      <c r="M317" s="18"/>
      <c r="N317" s="37"/>
    </row>
    <row r="318" spans="8:14" ht="14.25" customHeight="1" x14ac:dyDescent="0.2">
      <c r="H318" s="18"/>
      <c r="M318" s="18"/>
      <c r="N318" s="37"/>
    </row>
    <row r="319" spans="8:14" ht="14.25" customHeight="1" x14ac:dyDescent="0.2">
      <c r="H319" s="18"/>
      <c r="M319" s="18"/>
      <c r="N319" s="37"/>
    </row>
    <row r="320" spans="8:14" ht="14.25" customHeight="1" x14ac:dyDescent="0.2">
      <c r="H320" s="18"/>
      <c r="M320" s="18"/>
      <c r="N320" s="37"/>
    </row>
    <row r="321" spans="8:14" ht="14.25" customHeight="1" x14ac:dyDescent="0.2">
      <c r="H321" s="18"/>
      <c r="M321" s="18"/>
      <c r="N321" s="37"/>
    </row>
    <row r="322" spans="8:14" ht="14.25" customHeight="1" x14ac:dyDescent="0.2">
      <c r="H322" s="18"/>
      <c r="M322" s="18"/>
      <c r="N322" s="37"/>
    </row>
    <row r="323" spans="8:14" ht="14.25" customHeight="1" x14ac:dyDescent="0.2">
      <c r="H323" s="18"/>
      <c r="M323" s="18"/>
      <c r="N323" s="37"/>
    </row>
    <row r="324" spans="8:14" ht="14.25" customHeight="1" x14ac:dyDescent="0.2">
      <c r="H324" s="18"/>
      <c r="M324" s="18"/>
      <c r="N324" s="37"/>
    </row>
    <row r="325" spans="8:14" ht="14.25" customHeight="1" x14ac:dyDescent="0.2">
      <c r="H325" s="18"/>
      <c r="M325" s="18"/>
      <c r="N325" s="37"/>
    </row>
    <row r="326" spans="8:14" ht="14.25" customHeight="1" x14ac:dyDescent="0.2">
      <c r="H326" s="18"/>
      <c r="M326" s="18"/>
      <c r="N326" s="37"/>
    </row>
    <row r="327" spans="8:14" ht="14.25" customHeight="1" x14ac:dyDescent="0.2">
      <c r="H327" s="18"/>
      <c r="M327" s="18"/>
      <c r="N327" s="37"/>
    </row>
    <row r="328" spans="8:14" ht="14.25" customHeight="1" x14ac:dyDescent="0.2">
      <c r="H328" s="18"/>
      <c r="M328" s="18"/>
      <c r="N328" s="37"/>
    </row>
    <row r="329" spans="8:14" ht="14.25" customHeight="1" x14ac:dyDescent="0.2">
      <c r="H329" s="18"/>
      <c r="M329" s="18"/>
      <c r="N329" s="37"/>
    </row>
    <row r="330" spans="8:14" ht="14.25" customHeight="1" x14ac:dyDescent="0.2">
      <c r="H330" s="18"/>
      <c r="M330" s="18"/>
      <c r="N330" s="37"/>
    </row>
    <row r="331" spans="8:14" ht="14.25" customHeight="1" x14ac:dyDescent="0.2">
      <c r="H331" s="18"/>
      <c r="M331" s="18"/>
      <c r="N331" s="37"/>
    </row>
    <row r="332" spans="8:14" ht="14.25" customHeight="1" x14ac:dyDescent="0.2">
      <c r="H332" s="18"/>
      <c r="M332" s="18"/>
      <c r="N332" s="37"/>
    </row>
    <row r="333" spans="8:14" ht="14.25" customHeight="1" x14ac:dyDescent="0.2">
      <c r="H333" s="18"/>
      <c r="M333" s="18"/>
      <c r="N333" s="37"/>
    </row>
    <row r="334" spans="8:14" ht="14.25" customHeight="1" x14ac:dyDescent="0.2">
      <c r="H334" s="18"/>
      <c r="M334" s="18"/>
      <c r="N334" s="37"/>
    </row>
    <row r="335" spans="8:14" ht="14.25" customHeight="1" x14ac:dyDescent="0.2">
      <c r="H335" s="18"/>
      <c r="M335" s="18"/>
      <c r="N335" s="37"/>
    </row>
    <row r="336" spans="8:14" ht="14.25" customHeight="1" x14ac:dyDescent="0.2">
      <c r="H336" s="18"/>
      <c r="M336" s="18"/>
      <c r="N336" s="37"/>
    </row>
    <row r="337" spans="8:14" ht="14.25" customHeight="1" x14ac:dyDescent="0.2">
      <c r="H337" s="18"/>
      <c r="M337" s="18"/>
      <c r="N337" s="37"/>
    </row>
    <row r="338" spans="8:14" ht="14.25" customHeight="1" x14ac:dyDescent="0.2">
      <c r="H338" s="18"/>
      <c r="M338" s="18"/>
      <c r="N338" s="37"/>
    </row>
    <row r="339" spans="8:14" ht="14.25" customHeight="1" x14ac:dyDescent="0.2">
      <c r="H339" s="18"/>
      <c r="M339" s="18"/>
      <c r="N339" s="37"/>
    </row>
    <row r="340" spans="8:14" ht="14.25" customHeight="1" x14ac:dyDescent="0.2">
      <c r="H340" s="18"/>
      <c r="M340" s="18"/>
      <c r="N340" s="37"/>
    </row>
    <row r="341" spans="8:14" ht="14.25" customHeight="1" x14ac:dyDescent="0.2">
      <c r="H341" s="18"/>
      <c r="M341" s="18"/>
      <c r="N341" s="37"/>
    </row>
    <row r="342" spans="8:14" ht="14.25" customHeight="1" x14ac:dyDescent="0.2">
      <c r="H342" s="18"/>
      <c r="M342" s="18"/>
      <c r="N342" s="37"/>
    </row>
    <row r="343" spans="8:14" ht="14.25" customHeight="1" x14ac:dyDescent="0.2">
      <c r="H343" s="18"/>
      <c r="M343" s="18"/>
      <c r="N343" s="37"/>
    </row>
    <row r="344" spans="8:14" ht="14.25" customHeight="1" x14ac:dyDescent="0.2">
      <c r="H344" s="18"/>
      <c r="M344" s="18"/>
      <c r="N344" s="37"/>
    </row>
    <row r="345" spans="8:14" ht="14.25" customHeight="1" x14ac:dyDescent="0.2">
      <c r="H345" s="18"/>
      <c r="M345" s="18"/>
      <c r="N345" s="37"/>
    </row>
    <row r="346" spans="8:14" ht="14.25" customHeight="1" x14ac:dyDescent="0.2">
      <c r="H346" s="18"/>
      <c r="M346" s="18"/>
      <c r="N346" s="37"/>
    </row>
    <row r="347" spans="8:14" ht="14.25" customHeight="1" x14ac:dyDescent="0.2">
      <c r="H347" s="18"/>
      <c r="M347" s="18"/>
      <c r="N347" s="37"/>
    </row>
    <row r="348" spans="8:14" ht="14.25" customHeight="1" x14ac:dyDescent="0.2">
      <c r="H348" s="18"/>
      <c r="M348" s="18"/>
      <c r="N348" s="37"/>
    </row>
    <row r="349" spans="8:14" ht="14.25" customHeight="1" x14ac:dyDescent="0.2">
      <c r="H349" s="18"/>
      <c r="M349" s="18"/>
      <c r="N349" s="37"/>
    </row>
    <row r="350" spans="8:14" ht="14.25" customHeight="1" x14ac:dyDescent="0.2">
      <c r="H350" s="18"/>
      <c r="M350" s="18"/>
      <c r="N350" s="37"/>
    </row>
    <row r="351" spans="8:14" ht="14.25" customHeight="1" x14ac:dyDescent="0.2">
      <c r="H351" s="18"/>
      <c r="M351" s="18"/>
      <c r="N351" s="37"/>
    </row>
    <row r="352" spans="8:14" ht="14.25" customHeight="1" x14ac:dyDescent="0.2">
      <c r="H352" s="18"/>
      <c r="M352" s="18"/>
      <c r="N352" s="37"/>
    </row>
    <row r="353" spans="8:14" ht="14.25" customHeight="1" x14ac:dyDescent="0.2">
      <c r="H353" s="18"/>
      <c r="M353" s="18"/>
      <c r="N353" s="37"/>
    </row>
    <row r="354" spans="8:14" ht="14.25" customHeight="1" x14ac:dyDescent="0.2">
      <c r="H354" s="18"/>
      <c r="M354" s="18"/>
      <c r="N354" s="37"/>
    </row>
    <row r="355" spans="8:14" ht="14.25" customHeight="1" x14ac:dyDescent="0.2">
      <c r="H355" s="18"/>
      <c r="M355" s="18"/>
      <c r="N355" s="37"/>
    </row>
    <row r="356" spans="8:14" ht="14.25" customHeight="1" x14ac:dyDescent="0.2">
      <c r="H356" s="18"/>
      <c r="M356" s="18"/>
      <c r="N356" s="37"/>
    </row>
    <row r="357" spans="8:14" ht="14.25" customHeight="1" x14ac:dyDescent="0.2">
      <c r="H357" s="18"/>
      <c r="M357" s="18"/>
      <c r="N357" s="37"/>
    </row>
    <row r="358" spans="8:14" ht="14.25" customHeight="1" x14ac:dyDescent="0.2">
      <c r="H358" s="18"/>
      <c r="M358" s="18"/>
      <c r="N358" s="37"/>
    </row>
    <row r="359" spans="8:14" ht="14.25" customHeight="1" x14ac:dyDescent="0.2">
      <c r="H359" s="18"/>
      <c r="M359" s="18"/>
      <c r="N359" s="37"/>
    </row>
    <row r="360" spans="8:14" ht="14.25" customHeight="1" x14ac:dyDescent="0.2">
      <c r="H360" s="18"/>
      <c r="M360" s="18"/>
      <c r="N360" s="37"/>
    </row>
    <row r="361" spans="8:14" ht="14.25" customHeight="1" x14ac:dyDescent="0.2">
      <c r="H361" s="18"/>
      <c r="M361" s="18"/>
      <c r="N361" s="37"/>
    </row>
    <row r="362" spans="8:14" ht="14.25" customHeight="1" x14ac:dyDescent="0.2">
      <c r="H362" s="18"/>
      <c r="M362" s="18"/>
      <c r="N362" s="37"/>
    </row>
    <row r="363" spans="8:14" ht="14.25" customHeight="1" x14ac:dyDescent="0.2">
      <c r="H363" s="18"/>
      <c r="M363" s="18"/>
      <c r="N363" s="37"/>
    </row>
    <row r="364" spans="8:14" ht="14.25" customHeight="1" x14ac:dyDescent="0.2">
      <c r="H364" s="18"/>
      <c r="M364" s="18"/>
      <c r="N364" s="37"/>
    </row>
    <row r="365" spans="8:14" ht="14.25" customHeight="1" x14ac:dyDescent="0.2">
      <c r="H365" s="18"/>
      <c r="M365" s="18"/>
      <c r="N365" s="37"/>
    </row>
    <row r="366" spans="8:14" ht="14.25" customHeight="1" x14ac:dyDescent="0.2">
      <c r="H366" s="18"/>
      <c r="M366" s="18"/>
      <c r="N366" s="37"/>
    </row>
    <row r="367" spans="8:14" ht="14.25" customHeight="1" x14ac:dyDescent="0.2">
      <c r="H367" s="18"/>
      <c r="M367" s="18"/>
      <c r="N367" s="37"/>
    </row>
    <row r="368" spans="8:14" ht="14.25" customHeight="1" x14ac:dyDescent="0.2">
      <c r="H368" s="18"/>
      <c r="M368" s="18"/>
      <c r="N368" s="37"/>
    </row>
    <row r="369" spans="8:14" ht="14.25" customHeight="1" x14ac:dyDescent="0.2">
      <c r="H369" s="18"/>
      <c r="M369" s="18"/>
      <c r="N369" s="37"/>
    </row>
    <row r="370" spans="8:14" ht="14.25" customHeight="1" x14ac:dyDescent="0.2">
      <c r="H370" s="18"/>
      <c r="M370" s="18"/>
      <c r="N370" s="37"/>
    </row>
    <row r="371" spans="8:14" ht="14.25" customHeight="1" x14ac:dyDescent="0.2">
      <c r="H371" s="18"/>
      <c r="M371" s="18"/>
      <c r="N371" s="37"/>
    </row>
    <row r="372" spans="8:14" ht="14.25" customHeight="1" x14ac:dyDescent="0.2">
      <c r="H372" s="18"/>
      <c r="M372" s="18"/>
      <c r="N372" s="37"/>
    </row>
    <row r="373" spans="8:14" ht="14.25" customHeight="1" x14ac:dyDescent="0.2">
      <c r="H373" s="18"/>
      <c r="M373" s="18"/>
      <c r="N373" s="37"/>
    </row>
    <row r="374" spans="8:14" ht="14.25" customHeight="1" x14ac:dyDescent="0.2">
      <c r="H374" s="18"/>
      <c r="M374" s="18"/>
      <c r="N374" s="37"/>
    </row>
    <row r="375" spans="8:14" ht="14.25" customHeight="1" x14ac:dyDescent="0.2">
      <c r="H375" s="18"/>
      <c r="M375" s="18"/>
      <c r="N375" s="37"/>
    </row>
    <row r="376" spans="8:14" ht="14.25" customHeight="1" x14ac:dyDescent="0.2">
      <c r="H376" s="18"/>
      <c r="M376" s="18"/>
      <c r="N376" s="37"/>
    </row>
    <row r="377" spans="8:14" ht="14.25" customHeight="1" x14ac:dyDescent="0.2">
      <c r="H377" s="18"/>
      <c r="M377" s="18"/>
      <c r="N377" s="37"/>
    </row>
    <row r="378" spans="8:14" ht="14.25" customHeight="1" x14ac:dyDescent="0.2">
      <c r="H378" s="18"/>
      <c r="M378" s="18"/>
      <c r="N378" s="37"/>
    </row>
    <row r="379" spans="8:14" ht="14.25" customHeight="1" x14ac:dyDescent="0.2">
      <c r="H379" s="18"/>
      <c r="M379" s="18"/>
      <c r="N379" s="37"/>
    </row>
    <row r="380" spans="8:14" ht="14.25" customHeight="1" x14ac:dyDescent="0.2">
      <c r="H380" s="18"/>
      <c r="M380" s="18"/>
      <c r="N380" s="37"/>
    </row>
    <row r="381" spans="8:14" ht="14.25" customHeight="1" x14ac:dyDescent="0.2">
      <c r="H381" s="18"/>
      <c r="M381" s="18"/>
      <c r="N381" s="37"/>
    </row>
    <row r="382" spans="8:14" ht="14.25" customHeight="1" x14ac:dyDescent="0.2">
      <c r="H382" s="18"/>
      <c r="M382" s="18"/>
      <c r="N382" s="37"/>
    </row>
    <row r="383" spans="8:14" ht="14.25" customHeight="1" x14ac:dyDescent="0.2">
      <c r="H383" s="18"/>
      <c r="M383" s="18"/>
      <c r="N383" s="37"/>
    </row>
    <row r="384" spans="8:14" ht="14.25" customHeight="1" x14ac:dyDescent="0.2">
      <c r="H384" s="18"/>
      <c r="M384" s="18"/>
      <c r="N384" s="37"/>
    </row>
    <row r="385" spans="8:14" ht="14.25" customHeight="1" x14ac:dyDescent="0.2">
      <c r="H385" s="18"/>
      <c r="M385" s="18"/>
      <c r="N385" s="37"/>
    </row>
    <row r="386" spans="8:14" ht="14.25" customHeight="1" x14ac:dyDescent="0.2">
      <c r="H386" s="18"/>
      <c r="M386" s="18"/>
      <c r="N386" s="37"/>
    </row>
    <row r="387" spans="8:14" ht="14.25" customHeight="1" x14ac:dyDescent="0.2">
      <c r="H387" s="18"/>
      <c r="M387" s="18"/>
      <c r="N387" s="37"/>
    </row>
    <row r="388" spans="8:14" ht="14.25" customHeight="1" x14ac:dyDescent="0.2">
      <c r="H388" s="18"/>
      <c r="M388" s="18"/>
      <c r="N388" s="37"/>
    </row>
    <row r="389" spans="8:14" ht="14.25" customHeight="1" x14ac:dyDescent="0.2">
      <c r="H389" s="18"/>
      <c r="M389" s="18"/>
      <c r="N389" s="37"/>
    </row>
    <row r="390" spans="8:14" ht="14.25" customHeight="1" x14ac:dyDescent="0.2">
      <c r="H390" s="18"/>
      <c r="M390" s="18"/>
      <c r="N390" s="37"/>
    </row>
    <row r="391" spans="8:14" ht="14.25" customHeight="1" x14ac:dyDescent="0.2">
      <c r="H391" s="18"/>
      <c r="M391" s="18"/>
      <c r="N391" s="37"/>
    </row>
    <row r="392" spans="8:14" ht="14.25" customHeight="1" x14ac:dyDescent="0.2">
      <c r="H392" s="18"/>
      <c r="M392" s="18"/>
      <c r="N392" s="37"/>
    </row>
    <row r="393" spans="8:14" ht="14.25" customHeight="1" x14ac:dyDescent="0.2">
      <c r="H393" s="18"/>
      <c r="M393" s="18"/>
      <c r="N393" s="37"/>
    </row>
    <row r="394" spans="8:14" ht="14.25" customHeight="1" x14ac:dyDescent="0.2">
      <c r="H394" s="18"/>
      <c r="M394" s="18"/>
      <c r="N394" s="37"/>
    </row>
    <row r="395" spans="8:14" ht="14.25" customHeight="1" x14ac:dyDescent="0.2">
      <c r="H395" s="18"/>
      <c r="M395" s="18"/>
      <c r="N395" s="37"/>
    </row>
    <row r="396" spans="8:14" ht="14.25" customHeight="1" x14ac:dyDescent="0.2">
      <c r="H396" s="18"/>
      <c r="M396" s="18"/>
      <c r="N396" s="37"/>
    </row>
    <row r="397" spans="8:14" ht="14.25" customHeight="1" x14ac:dyDescent="0.2">
      <c r="H397" s="18"/>
      <c r="M397" s="18"/>
      <c r="N397" s="37"/>
    </row>
    <row r="398" spans="8:14" ht="14.25" customHeight="1" x14ac:dyDescent="0.2">
      <c r="H398" s="18"/>
      <c r="M398" s="18"/>
      <c r="N398" s="37"/>
    </row>
    <row r="399" spans="8:14" ht="14.25" customHeight="1" x14ac:dyDescent="0.2">
      <c r="H399" s="18"/>
      <c r="M399" s="18"/>
      <c r="N399" s="37"/>
    </row>
    <row r="400" spans="8:14" ht="14.25" customHeight="1" x14ac:dyDescent="0.2">
      <c r="H400" s="18"/>
      <c r="M400" s="18"/>
      <c r="N400" s="37"/>
    </row>
    <row r="401" spans="8:14" ht="14.25" customHeight="1" x14ac:dyDescent="0.2">
      <c r="H401" s="18"/>
      <c r="M401" s="18"/>
      <c r="N401" s="37"/>
    </row>
    <row r="402" spans="8:14" ht="14.25" customHeight="1" x14ac:dyDescent="0.2">
      <c r="H402" s="18"/>
      <c r="M402" s="18"/>
      <c r="N402" s="37"/>
    </row>
    <row r="403" spans="8:14" ht="14.25" customHeight="1" x14ac:dyDescent="0.2">
      <c r="H403" s="18"/>
      <c r="M403" s="18"/>
      <c r="N403" s="37"/>
    </row>
    <row r="404" spans="8:14" ht="14.25" customHeight="1" x14ac:dyDescent="0.2">
      <c r="H404" s="18"/>
      <c r="M404" s="18"/>
      <c r="N404" s="37"/>
    </row>
    <row r="405" spans="8:14" ht="14.25" customHeight="1" x14ac:dyDescent="0.2">
      <c r="H405" s="18"/>
      <c r="M405" s="18"/>
      <c r="N405" s="37"/>
    </row>
    <row r="406" spans="8:14" ht="14.25" customHeight="1" x14ac:dyDescent="0.2">
      <c r="H406" s="18"/>
      <c r="M406" s="18"/>
      <c r="N406" s="37"/>
    </row>
    <row r="407" spans="8:14" ht="14.25" customHeight="1" x14ac:dyDescent="0.2">
      <c r="H407" s="18"/>
      <c r="M407" s="18"/>
      <c r="N407" s="37"/>
    </row>
    <row r="408" spans="8:14" ht="14.25" customHeight="1" x14ac:dyDescent="0.2">
      <c r="H408" s="18"/>
      <c r="M408" s="18"/>
      <c r="N408" s="37"/>
    </row>
    <row r="409" spans="8:14" ht="14.25" customHeight="1" x14ac:dyDescent="0.2">
      <c r="H409" s="18"/>
      <c r="M409" s="18"/>
      <c r="N409" s="37"/>
    </row>
    <row r="410" spans="8:14" ht="14.25" customHeight="1" x14ac:dyDescent="0.2">
      <c r="H410" s="18"/>
      <c r="M410" s="18"/>
      <c r="N410" s="37"/>
    </row>
    <row r="411" spans="8:14" ht="14.25" customHeight="1" x14ac:dyDescent="0.2">
      <c r="H411" s="18"/>
      <c r="M411" s="18"/>
      <c r="N411" s="37"/>
    </row>
    <row r="412" spans="8:14" ht="14.25" customHeight="1" x14ac:dyDescent="0.2">
      <c r="H412" s="18"/>
      <c r="M412" s="18"/>
      <c r="N412" s="37"/>
    </row>
    <row r="413" spans="8:14" ht="14.25" customHeight="1" x14ac:dyDescent="0.2">
      <c r="H413" s="18"/>
      <c r="M413" s="18"/>
      <c r="N413" s="37"/>
    </row>
    <row r="414" spans="8:14" ht="14.25" customHeight="1" x14ac:dyDescent="0.2">
      <c r="H414" s="18"/>
      <c r="M414" s="18"/>
      <c r="N414" s="37"/>
    </row>
    <row r="415" spans="8:14" ht="14.25" customHeight="1" x14ac:dyDescent="0.2">
      <c r="H415" s="18"/>
      <c r="M415" s="18"/>
      <c r="N415" s="37"/>
    </row>
    <row r="416" spans="8:14" ht="14.25" customHeight="1" x14ac:dyDescent="0.2">
      <c r="H416" s="18"/>
      <c r="M416" s="18"/>
      <c r="N416" s="37"/>
    </row>
    <row r="417" spans="8:14" ht="14.25" customHeight="1" x14ac:dyDescent="0.2">
      <c r="H417" s="18"/>
      <c r="M417" s="18"/>
      <c r="N417" s="37"/>
    </row>
    <row r="418" spans="8:14" ht="14.25" customHeight="1" x14ac:dyDescent="0.2">
      <c r="H418" s="18"/>
      <c r="M418" s="18"/>
      <c r="N418" s="37"/>
    </row>
    <row r="419" spans="8:14" ht="14.25" customHeight="1" x14ac:dyDescent="0.2">
      <c r="H419" s="18"/>
      <c r="M419" s="18"/>
      <c r="N419" s="37"/>
    </row>
    <row r="420" spans="8:14" ht="14.25" customHeight="1" x14ac:dyDescent="0.2">
      <c r="H420" s="18"/>
      <c r="M420" s="18"/>
      <c r="N420" s="37"/>
    </row>
    <row r="421" spans="8:14" ht="14.25" customHeight="1" x14ac:dyDescent="0.2">
      <c r="H421" s="18"/>
      <c r="M421" s="18"/>
      <c r="N421" s="37"/>
    </row>
    <row r="422" spans="8:14" ht="14.25" customHeight="1" x14ac:dyDescent="0.2">
      <c r="H422" s="18"/>
      <c r="M422" s="18"/>
      <c r="N422" s="37"/>
    </row>
    <row r="423" spans="8:14" ht="14.25" customHeight="1" x14ac:dyDescent="0.2">
      <c r="H423" s="18"/>
      <c r="M423" s="18"/>
      <c r="N423" s="37"/>
    </row>
    <row r="424" spans="8:14" ht="14.25" customHeight="1" x14ac:dyDescent="0.2">
      <c r="H424" s="18"/>
      <c r="M424" s="18"/>
      <c r="N424" s="37"/>
    </row>
    <row r="425" spans="8:14" ht="14.25" customHeight="1" x14ac:dyDescent="0.2">
      <c r="H425" s="18"/>
      <c r="M425" s="18"/>
      <c r="N425" s="37"/>
    </row>
    <row r="426" spans="8:14" ht="14.25" customHeight="1" x14ac:dyDescent="0.2">
      <c r="H426" s="18"/>
      <c r="M426" s="18"/>
      <c r="N426" s="37"/>
    </row>
    <row r="427" spans="8:14" ht="14.25" customHeight="1" x14ac:dyDescent="0.2">
      <c r="H427" s="18"/>
      <c r="M427" s="18"/>
      <c r="N427" s="37"/>
    </row>
    <row r="428" spans="8:14" ht="14.25" customHeight="1" x14ac:dyDescent="0.2">
      <c r="H428" s="18"/>
      <c r="M428" s="18"/>
      <c r="N428" s="37"/>
    </row>
    <row r="429" spans="8:14" ht="14.25" customHeight="1" x14ac:dyDescent="0.2">
      <c r="H429" s="18"/>
      <c r="M429" s="18"/>
      <c r="N429" s="37"/>
    </row>
    <row r="430" spans="8:14" ht="14.25" customHeight="1" x14ac:dyDescent="0.2">
      <c r="H430" s="18"/>
      <c r="M430" s="18"/>
      <c r="N430" s="37"/>
    </row>
    <row r="431" spans="8:14" ht="14.25" customHeight="1" x14ac:dyDescent="0.2">
      <c r="H431" s="18"/>
      <c r="M431" s="18"/>
      <c r="N431" s="37"/>
    </row>
    <row r="432" spans="8:14" ht="14.25" customHeight="1" x14ac:dyDescent="0.2">
      <c r="H432" s="18"/>
      <c r="M432" s="18"/>
      <c r="N432" s="37"/>
    </row>
    <row r="433" spans="8:14" ht="14.25" customHeight="1" x14ac:dyDescent="0.2">
      <c r="H433" s="18"/>
      <c r="M433" s="18"/>
      <c r="N433" s="37"/>
    </row>
    <row r="434" spans="8:14" ht="14.25" customHeight="1" x14ac:dyDescent="0.2">
      <c r="H434" s="18"/>
      <c r="M434" s="18"/>
      <c r="N434" s="37"/>
    </row>
    <row r="435" spans="8:14" ht="14.25" customHeight="1" x14ac:dyDescent="0.2">
      <c r="H435" s="18"/>
      <c r="M435" s="18"/>
      <c r="N435" s="37"/>
    </row>
    <row r="436" spans="8:14" ht="14.25" customHeight="1" x14ac:dyDescent="0.2">
      <c r="H436" s="18"/>
      <c r="M436" s="18"/>
      <c r="N436" s="37"/>
    </row>
    <row r="437" spans="8:14" ht="14.25" customHeight="1" x14ac:dyDescent="0.2">
      <c r="H437" s="18"/>
      <c r="M437" s="18"/>
      <c r="N437" s="37"/>
    </row>
    <row r="438" spans="8:14" ht="14.25" customHeight="1" x14ac:dyDescent="0.2">
      <c r="H438" s="18"/>
      <c r="M438" s="18"/>
      <c r="N438" s="37"/>
    </row>
    <row r="439" spans="8:14" ht="14.25" customHeight="1" x14ac:dyDescent="0.2">
      <c r="H439" s="18"/>
      <c r="M439" s="18"/>
      <c r="N439" s="37"/>
    </row>
    <row r="440" spans="8:14" ht="14.25" customHeight="1" x14ac:dyDescent="0.2">
      <c r="H440" s="18"/>
      <c r="M440" s="18"/>
      <c r="N440" s="37"/>
    </row>
    <row r="441" spans="8:14" ht="14.25" customHeight="1" x14ac:dyDescent="0.2">
      <c r="H441" s="18"/>
      <c r="M441" s="18"/>
      <c r="N441" s="37"/>
    </row>
    <row r="442" spans="8:14" ht="14.25" customHeight="1" x14ac:dyDescent="0.2">
      <c r="H442" s="18"/>
      <c r="M442" s="18"/>
      <c r="N442" s="37"/>
    </row>
    <row r="443" spans="8:14" ht="14.25" customHeight="1" x14ac:dyDescent="0.2">
      <c r="H443" s="18"/>
      <c r="M443" s="18"/>
      <c r="N443" s="37"/>
    </row>
    <row r="444" spans="8:14" ht="14.25" customHeight="1" x14ac:dyDescent="0.2">
      <c r="H444" s="18"/>
      <c r="M444" s="18"/>
      <c r="N444" s="37"/>
    </row>
    <row r="445" spans="8:14" ht="14.25" customHeight="1" x14ac:dyDescent="0.2">
      <c r="H445" s="18"/>
      <c r="M445" s="18"/>
      <c r="N445" s="37"/>
    </row>
    <row r="446" spans="8:14" ht="14.25" customHeight="1" x14ac:dyDescent="0.2">
      <c r="H446" s="18"/>
      <c r="M446" s="18"/>
      <c r="N446" s="37"/>
    </row>
    <row r="447" spans="8:14" ht="14.25" customHeight="1" x14ac:dyDescent="0.2">
      <c r="H447" s="18"/>
      <c r="M447" s="18"/>
      <c r="N447" s="37"/>
    </row>
    <row r="448" spans="8:14" ht="14.25" customHeight="1" x14ac:dyDescent="0.2">
      <c r="H448" s="18"/>
      <c r="M448" s="18"/>
      <c r="N448" s="37"/>
    </row>
    <row r="449" spans="8:14" ht="14.25" customHeight="1" x14ac:dyDescent="0.2">
      <c r="H449" s="18"/>
      <c r="M449" s="18"/>
      <c r="N449" s="37"/>
    </row>
    <row r="450" spans="8:14" ht="14.25" customHeight="1" x14ac:dyDescent="0.2">
      <c r="H450" s="18"/>
      <c r="M450" s="18"/>
      <c r="N450" s="37"/>
    </row>
    <row r="451" spans="8:14" ht="14.25" customHeight="1" x14ac:dyDescent="0.2">
      <c r="H451" s="18"/>
      <c r="M451" s="18"/>
      <c r="N451" s="37"/>
    </row>
    <row r="452" spans="8:14" ht="14.25" customHeight="1" x14ac:dyDescent="0.2">
      <c r="H452" s="18"/>
      <c r="M452" s="18"/>
      <c r="N452" s="37"/>
    </row>
    <row r="453" spans="8:14" ht="14.25" customHeight="1" x14ac:dyDescent="0.2">
      <c r="H453" s="18"/>
      <c r="M453" s="18"/>
      <c r="N453" s="37"/>
    </row>
    <row r="454" spans="8:14" ht="14.25" customHeight="1" x14ac:dyDescent="0.2">
      <c r="H454" s="18"/>
      <c r="M454" s="18"/>
      <c r="N454" s="37"/>
    </row>
    <row r="455" spans="8:14" ht="14.25" customHeight="1" x14ac:dyDescent="0.2">
      <c r="H455" s="18"/>
      <c r="M455" s="18"/>
      <c r="N455" s="37"/>
    </row>
    <row r="456" spans="8:14" ht="14.25" customHeight="1" x14ac:dyDescent="0.2">
      <c r="H456" s="18"/>
      <c r="M456" s="18"/>
      <c r="N456" s="37"/>
    </row>
    <row r="457" spans="8:14" ht="14.25" customHeight="1" x14ac:dyDescent="0.2">
      <c r="H457" s="18"/>
      <c r="M457" s="18"/>
      <c r="N457" s="37"/>
    </row>
    <row r="458" spans="8:14" ht="14.25" customHeight="1" x14ac:dyDescent="0.2">
      <c r="H458" s="18"/>
      <c r="M458" s="18"/>
      <c r="N458" s="37"/>
    </row>
    <row r="459" spans="8:14" ht="14.25" customHeight="1" x14ac:dyDescent="0.2">
      <c r="H459" s="18"/>
      <c r="M459" s="18"/>
      <c r="N459" s="37"/>
    </row>
    <row r="460" spans="8:14" ht="14.25" customHeight="1" x14ac:dyDescent="0.2">
      <c r="H460" s="18"/>
      <c r="M460" s="18"/>
      <c r="N460" s="37"/>
    </row>
    <row r="461" spans="8:14" ht="14.25" customHeight="1" x14ac:dyDescent="0.2">
      <c r="H461" s="18"/>
      <c r="M461" s="18"/>
      <c r="N461" s="37"/>
    </row>
    <row r="462" spans="8:14" ht="14.25" customHeight="1" x14ac:dyDescent="0.2">
      <c r="H462" s="18"/>
      <c r="M462" s="18"/>
      <c r="N462" s="37"/>
    </row>
    <row r="463" spans="8:14" ht="14.25" customHeight="1" x14ac:dyDescent="0.2">
      <c r="H463" s="18"/>
      <c r="M463" s="18"/>
      <c r="N463" s="37"/>
    </row>
    <row r="464" spans="8:14" ht="14.25" customHeight="1" x14ac:dyDescent="0.2">
      <c r="H464" s="18"/>
      <c r="M464" s="18"/>
      <c r="N464" s="37"/>
    </row>
    <row r="465" spans="8:14" ht="14.25" customHeight="1" x14ac:dyDescent="0.2">
      <c r="H465" s="18"/>
      <c r="M465" s="18"/>
      <c r="N465" s="37"/>
    </row>
    <row r="466" spans="8:14" ht="14.25" customHeight="1" x14ac:dyDescent="0.2">
      <c r="H466" s="18"/>
      <c r="M466" s="18"/>
      <c r="N466" s="37"/>
    </row>
    <row r="467" spans="8:14" ht="14.25" customHeight="1" x14ac:dyDescent="0.2">
      <c r="H467" s="18"/>
      <c r="M467" s="18"/>
      <c r="N467" s="37"/>
    </row>
    <row r="468" spans="8:14" ht="14.25" customHeight="1" x14ac:dyDescent="0.2">
      <c r="H468" s="18"/>
      <c r="M468" s="18"/>
      <c r="N468" s="37"/>
    </row>
    <row r="469" spans="8:14" ht="14.25" customHeight="1" x14ac:dyDescent="0.2">
      <c r="H469" s="18"/>
      <c r="M469" s="18"/>
      <c r="N469" s="37"/>
    </row>
    <row r="470" spans="8:14" ht="14.25" customHeight="1" x14ac:dyDescent="0.2">
      <c r="H470" s="18"/>
      <c r="M470" s="18"/>
      <c r="N470" s="37"/>
    </row>
    <row r="471" spans="8:14" ht="14.25" customHeight="1" x14ac:dyDescent="0.2">
      <c r="H471" s="18"/>
      <c r="M471" s="18"/>
      <c r="N471" s="37"/>
    </row>
    <row r="472" spans="8:14" ht="14.25" customHeight="1" x14ac:dyDescent="0.2">
      <c r="H472" s="18"/>
      <c r="M472" s="18"/>
      <c r="N472" s="37"/>
    </row>
    <row r="473" spans="8:14" ht="14.25" customHeight="1" x14ac:dyDescent="0.2">
      <c r="H473" s="18"/>
      <c r="M473" s="18"/>
      <c r="N473" s="37"/>
    </row>
    <row r="474" spans="8:14" ht="14.25" customHeight="1" x14ac:dyDescent="0.2">
      <c r="H474" s="18"/>
      <c r="M474" s="18"/>
      <c r="N474" s="37"/>
    </row>
    <row r="475" spans="8:14" ht="14.25" customHeight="1" x14ac:dyDescent="0.2">
      <c r="H475" s="18"/>
      <c r="M475" s="18"/>
      <c r="N475" s="37"/>
    </row>
    <row r="476" spans="8:14" ht="14.25" customHeight="1" x14ac:dyDescent="0.2">
      <c r="H476" s="18"/>
      <c r="M476" s="18"/>
      <c r="N476" s="37"/>
    </row>
    <row r="477" spans="8:14" ht="14.25" customHeight="1" x14ac:dyDescent="0.2">
      <c r="H477" s="18"/>
      <c r="M477" s="18"/>
      <c r="N477" s="37"/>
    </row>
    <row r="478" spans="8:14" ht="14.25" customHeight="1" x14ac:dyDescent="0.2">
      <c r="H478" s="18"/>
      <c r="M478" s="18"/>
      <c r="N478" s="37"/>
    </row>
    <row r="479" spans="8:14" ht="14.25" customHeight="1" x14ac:dyDescent="0.2">
      <c r="H479" s="18"/>
      <c r="M479" s="18"/>
      <c r="N479" s="37"/>
    </row>
    <row r="480" spans="8:14" ht="14.25" customHeight="1" x14ac:dyDescent="0.2">
      <c r="H480" s="18"/>
      <c r="M480" s="18"/>
      <c r="N480" s="37"/>
    </row>
    <row r="481" spans="8:14" ht="14.25" customHeight="1" x14ac:dyDescent="0.2">
      <c r="H481" s="18"/>
      <c r="M481" s="18"/>
      <c r="N481" s="37"/>
    </row>
    <row r="482" spans="8:14" ht="14.25" customHeight="1" x14ac:dyDescent="0.2">
      <c r="H482" s="18"/>
      <c r="M482" s="18"/>
      <c r="N482" s="37"/>
    </row>
    <row r="483" spans="8:14" ht="14.25" customHeight="1" x14ac:dyDescent="0.2">
      <c r="H483" s="18"/>
      <c r="M483" s="18"/>
      <c r="N483" s="37"/>
    </row>
    <row r="484" spans="8:14" ht="14.25" customHeight="1" x14ac:dyDescent="0.2">
      <c r="H484" s="18"/>
      <c r="M484" s="18"/>
      <c r="N484" s="37"/>
    </row>
    <row r="485" spans="8:14" ht="14.25" customHeight="1" x14ac:dyDescent="0.2">
      <c r="H485" s="18"/>
      <c r="M485" s="18"/>
      <c r="N485" s="37"/>
    </row>
    <row r="486" spans="8:14" ht="14.25" customHeight="1" x14ac:dyDescent="0.2">
      <c r="H486" s="18"/>
      <c r="M486" s="18"/>
      <c r="N486" s="37"/>
    </row>
    <row r="487" spans="8:14" ht="14.25" customHeight="1" x14ac:dyDescent="0.2">
      <c r="H487" s="18"/>
      <c r="M487" s="18"/>
      <c r="N487" s="37"/>
    </row>
    <row r="488" spans="8:14" ht="14.25" customHeight="1" x14ac:dyDescent="0.2">
      <c r="H488" s="18"/>
      <c r="M488" s="18"/>
      <c r="N488" s="37"/>
    </row>
    <row r="489" spans="8:14" ht="14.25" customHeight="1" x14ac:dyDescent="0.2">
      <c r="H489" s="18"/>
      <c r="M489" s="18"/>
      <c r="N489" s="37"/>
    </row>
    <row r="490" spans="8:14" ht="14.25" customHeight="1" x14ac:dyDescent="0.2">
      <c r="H490" s="18"/>
      <c r="M490" s="18"/>
      <c r="N490" s="37"/>
    </row>
    <row r="491" spans="8:14" ht="14.25" customHeight="1" x14ac:dyDescent="0.2">
      <c r="H491" s="18"/>
      <c r="M491" s="18"/>
      <c r="N491" s="37"/>
    </row>
    <row r="492" spans="8:14" ht="14.25" customHeight="1" x14ac:dyDescent="0.2">
      <c r="H492" s="18"/>
      <c r="M492" s="18"/>
      <c r="N492" s="37"/>
    </row>
    <row r="493" spans="8:14" ht="14.25" customHeight="1" x14ac:dyDescent="0.2">
      <c r="H493" s="18"/>
      <c r="M493" s="18"/>
      <c r="N493" s="37"/>
    </row>
    <row r="494" spans="8:14" ht="14.25" customHeight="1" x14ac:dyDescent="0.2">
      <c r="H494" s="18"/>
      <c r="M494" s="18"/>
      <c r="N494" s="37"/>
    </row>
    <row r="495" spans="8:14" ht="14.25" customHeight="1" x14ac:dyDescent="0.2">
      <c r="H495" s="18"/>
      <c r="M495" s="18"/>
      <c r="N495" s="37"/>
    </row>
    <row r="496" spans="8:14" ht="14.25" customHeight="1" x14ac:dyDescent="0.2">
      <c r="H496" s="18"/>
      <c r="M496" s="18"/>
      <c r="N496" s="37"/>
    </row>
    <row r="497" spans="8:14" ht="14.25" customHeight="1" x14ac:dyDescent="0.2">
      <c r="H497" s="18"/>
      <c r="M497" s="18"/>
      <c r="N497" s="37"/>
    </row>
    <row r="498" spans="8:14" ht="14.25" customHeight="1" x14ac:dyDescent="0.2">
      <c r="H498" s="18"/>
      <c r="M498" s="18"/>
      <c r="N498" s="37"/>
    </row>
    <row r="499" spans="8:14" ht="14.25" customHeight="1" x14ac:dyDescent="0.2">
      <c r="H499" s="18"/>
      <c r="M499" s="18"/>
      <c r="N499" s="37"/>
    </row>
    <row r="500" spans="8:14" ht="14.25" customHeight="1" x14ac:dyDescent="0.2">
      <c r="H500" s="18"/>
      <c r="M500" s="18"/>
      <c r="N500" s="37"/>
    </row>
    <row r="501" spans="8:14" ht="14.25" customHeight="1" x14ac:dyDescent="0.2">
      <c r="H501" s="18"/>
      <c r="M501" s="18"/>
      <c r="N501" s="37"/>
    </row>
    <row r="502" spans="8:14" ht="14.25" customHeight="1" x14ac:dyDescent="0.2">
      <c r="H502" s="18"/>
      <c r="M502" s="18"/>
      <c r="N502" s="37"/>
    </row>
    <row r="503" spans="8:14" ht="14.25" customHeight="1" x14ac:dyDescent="0.2">
      <c r="H503" s="18"/>
      <c r="M503" s="18"/>
      <c r="N503" s="37"/>
    </row>
    <row r="504" spans="8:14" ht="14.25" customHeight="1" x14ac:dyDescent="0.2">
      <c r="H504" s="18"/>
      <c r="M504" s="18"/>
      <c r="N504" s="37"/>
    </row>
    <row r="505" spans="8:14" ht="14.25" customHeight="1" x14ac:dyDescent="0.2">
      <c r="H505" s="18"/>
      <c r="M505" s="18"/>
      <c r="N505" s="37"/>
    </row>
    <row r="506" spans="8:14" ht="14.25" customHeight="1" x14ac:dyDescent="0.2">
      <c r="H506" s="18"/>
      <c r="M506" s="18"/>
      <c r="N506" s="37"/>
    </row>
    <row r="507" spans="8:14" ht="14.25" customHeight="1" x14ac:dyDescent="0.2">
      <c r="H507" s="18"/>
      <c r="M507" s="18"/>
      <c r="N507" s="37"/>
    </row>
    <row r="508" spans="8:14" ht="14.25" customHeight="1" x14ac:dyDescent="0.2">
      <c r="H508" s="18"/>
      <c r="M508" s="18"/>
      <c r="N508" s="37"/>
    </row>
    <row r="509" spans="8:14" ht="14.25" customHeight="1" x14ac:dyDescent="0.2">
      <c r="H509" s="18"/>
      <c r="M509" s="18"/>
      <c r="N509" s="37"/>
    </row>
    <row r="510" spans="8:14" ht="14.25" customHeight="1" x14ac:dyDescent="0.2">
      <c r="H510" s="18"/>
      <c r="M510" s="18"/>
      <c r="N510" s="37"/>
    </row>
    <row r="511" spans="8:14" ht="14.25" customHeight="1" x14ac:dyDescent="0.2">
      <c r="H511" s="18"/>
      <c r="M511" s="18"/>
      <c r="N511" s="37"/>
    </row>
    <row r="512" spans="8:14" ht="14.25" customHeight="1" x14ac:dyDescent="0.2">
      <c r="H512" s="18"/>
      <c r="M512" s="18"/>
      <c r="N512" s="37"/>
    </row>
    <row r="513" spans="8:14" ht="14.25" customHeight="1" x14ac:dyDescent="0.2">
      <c r="H513" s="18"/>
      <c r="M513" s="18"/>
      <c r="N513" s="37"/>
    </row>
    <row r="514" spans="8:14" ht="14.25" customHeight="1" x14ac:dyDescent="0.2">
      <c r="H514" s="18"/>
      <c r="M514" s="18"/>
      <c r="N514" s="37"/>
    </row>
    <row r="515" spans="8:14" ht="14.25" customHeight="1" x14ac:dyDescent="0.2">
      <c r="H515" s="18"/>
      <c r="M515" s="18"/>
      <c r="N515" s="37"/>
    </row>
    <row r="516" spans="8:14" ht="14.25" customHeight="1" x14ac:dyDescent="0.2">
      <c r="H516" s="18"/>
      <c r="M516" s="18"/>
      <c r="N516" s="37"/>
    </row>
    <row r="517" spans="8:14" ht="14.25" customHeight="1" x14ac:dyDescent="0.2">
      <c r="H517" s="18"/>
      <c r="M517" s="18"/>
      <c r="N517" s="37"/>
    </row>
    <row r="518" spans="8:14" ht="14.25" customHeight="1" x14ac:dyDescent="0.2">
      <c r="H518" s="18"/>
      <c r="M518" s="18"/>
      <c r="N518" s="37"/>
    </row>
    <row r="519" spans="8:14" ht="14.25" customHeight="1" x14ac:dyDescent="0.2">
      <c r="H519" s="18"/>
      <c r="M519" s="18"/>
      <c r="N519" s="37"/>
    </row>
    <row r="520" spans="8:14" ht="14.25" customHeight="1" x14ac:dyDescent="0.2">
      <c r="H520" s="18"/>
      <c r="M520" s="18"/>
      <c r="N520" s="37"/>
    </row>
    <row r="521" spans="8:14" ht="14.25" customHeight="1" x14ac:dyDescent="0.2">
      <c r="H521" s="18"/>
      <c r="M521" s="18"/>
      <c r="N521" s="37"/>
    </row>
    <row r="522" spans="8:14" ht="14.25" customHeight="1" x14ac:dyDescent="0.2">
      <c r="H522" s="18"/>
      <c r="M522" s="18"/>
      <c r="N522" s="37"/>
    </row>
    <row r="523" spans="8:14" ht="14.25" customHeight="1" x14ac:dyDescent="0.2">
      <c r="H523" s="18"/>
      <c r="M523" s="18"/>
      <c r="N523" s="37"/>
    </row>
    <row r="524" spans="8:14" ht="14.25" customHeight="1" x14ac:dyDescent="0.2">
      <c r="H524" s="18"/>
      <c r="M524" s="18"/>
      <c r="N524" s="37"/>
    </row>
    <row r="525" spans="8:14" ht="14.25" customHeight="1" x14ac:dyDescent="0.2">
      <c r="H525" s="18"/>
      <c r="M525" s="18"/>
      <c r="N525" s="37"/>
    </row>
    <row r="526" spans="8:14" ht="14.25" customHeight="1" x14ac:dyDescent="0.2">
      <c r="H526" s="18"/>
      <c r="M526" s="18"/>
      <c r="N526" s="37"/>
    </row>
    <row r="527" spans="8:14" ht="14.25" customHeight="1" x14ac:dyDescent="0.2">
      <c r="H527" s="18"/>
      <c r="M527" s="18"/>
      <c r="N527" s="37"/>
    </row>
    <row r="528" spans="8:14" ht="14.25" customHeight="1" x14ac:dyDescent="0.2">
      <c r="H528" s="18"/>
      <c r="M528" s="18"/>
      <c r="N528" s="37"/>
    </row>
    <row r="529" spans="8:14" ht="14.25" customHeight="1" x14ac:dyDescent="0.2">
      <c r="H529" s="18"/>
      <c r="M529" s="18"/>
      <c r="N529" s="37"/>
    </row>
    <row r="530" spans="8:14" ht="14.25" customHeight="1" x14ac:dyDescent="0.2">
      <c r="H530" s="18"/>
      <c r="M530" s="18"/>
      <c r="N530" s="37"/>
    </row>
    <row r="531" spans="8:14" ht="14.25" customHeight="1" x14ac:dyDescent="0.2">
      <c r="H531" s="18"/>
      <c r="M531" s="18"/>
      <c r="N531" s="37"/>
    </row>
    <row r="532" spans="8:14" ht="14.25" customHeight="1" x14ac:dyDescent="0.2">
      <c r="H532" s="18"/>
      <c r="M532" s="18"/>
      <c r="N532" s="37"/>
    </row>
    <row r="533" spans="8:14" ht="14.25" customHeight="1" x14ac:dyDescent="0.2">
      <c r="H533" s="18"/>
      <c r="M533" s="18"/>
      <c r="N533" s="37"/>
    </row>
    <row r="534" spans="8:14" ht="14.25" customHeight="1" x14ac:dyDescent="0.2">
      <c r="H534" s="18"/>
      <c r="M534" s="18"/>
      <c r="N534" s="37"/>
    </row>
    <row r="535" spans="8:14" ht="14.25" customHeight="1" x14ac:dyDescent="0.2">
      <c r="H535" s="18"/>
      <c r="M535" s="18"/>
      <c r="N535" s="37"/>
    </row>
    <row r="536" spans="8:14" ht="14.25" customHeight="1" x14ac:dyDescent="0.2">
      <c r="H536" s="18"/>
      <c r="M536" s="18"/>
      <c r="N536" s="37"/>
    </row>
    <row r="537" spans="8:14" ht="14.25" customHeight="1" x14ac:dyDescent="0.2">
      <c r="H537" s="18"/>
      <c r="M537" s="18"/>
      <c r="N537" s="37"/>
    </row>
    <row r="538" spans="8:14" ht="14.25" customHeight="1" x14ac:dyDescent="0.2">
      <c r="H538" s="18"/>
      <c r="M538" s="18"/>
      <c r="N538" s="37"/>
    </row>
    <row r="539" spans="8:14" ht="14.25" customHeight="1" x14ac:dyDescent="0.2">
      <c r="H539" s="18"/>
      <c r="M539" s="18"/>
      <c r="N539" s="37"/>
    </row>
    <row r="540" spans="8:14" ht="14.25" customHeight="1" x14ac:dyDescent="0.2">
      <c r="H540" s="18"/>
      <c r="M540" s="18"/>
      <c r="N540" s="37"/>
    </row>
    <row r="541" spans="8:14" ht="14.25" customHeight="1" x14ac:dyDescent="0.2">
      <c r="H541" s="18"/>
      <c r="M541" s="18"/>
      <c r="N541" s="37"/>
    </row>
    <row r="542" spans="8:14" ht="14.25" customHeight="1" x14ac:dyDescent="0.2">
      <c r="H542" s="18"/>
      <c r="M542" s="18"/>
      <c r="N542" s="37"/>
    </row>
    <row r="543" spans="8:14" ht="14.25" customHeight="1" x14ac:dyDescent="0.2">
      <c r="H543" s="18"/>
      <c r="M543" s="18"/>
      <c r="N543" s="37"/>
    </row>
    <row r="544" spans="8:14" ht="14.25" customHeight="1" x14ac:dyDescent="0.2">
      <c r="H544" s="18"/>
      <c r="M544" s="18"/>
      <c r="N544" s="37"/>
    </row>
    <row r="545" spans="8:14" ht="14.25" customHeight="1" x14ac:dyDescent="0.2">
      <c r="H545" s="18"/>
      <c r="M545" s="18"/>
      <c r="N545" s="37"/>
    </row>
    <row r="546" spans="8:14" ht="14.25" customHeight="1" x14ac:dyDescent="0.2">
      <c r="H546" s="18"/>
      <c r="M546" s="18"/>
      <c r="N546" s="37"/>
    </row>
    <row r="547" spans="8:14" ht="14.25" customHeight="1" x14ac:dyDescent="0.2">
      <c r="H547" s="18"/>
      <c r="M547" s="18"/>
      <c r="N547" s="37"/>
    </row>
    <row r="548" spans="8:14" ht="14.25" customHeight="1" x14ac:dyDescent="0.2">
      <c r="H548" s="18"/>
      <c r="M548" s="18"/>
      <c r="N548" s="37"/>
    </row>
    <row r="549" spans="8:14" ht="14.25" customHeight="1" x14ac:dyDescent="0.2">
      <c r="H549" s="18"/>
      <c r="M549" s="18"/>
      <c r="N549" s="37"/>
    </row>
    <row r="550" spans="8:14" ht="14.25" customHeight="1" x14ac:dyDescent="0.2">
      <c r="H550" s="18"/>
      <c r="M550" s="18"/>
      <c r="N550" s="37"/>
    </row>
    <row r="551" spans="8:14" ht="14.25" customHeight="1" x14ac:dyDescent="0.2">
      <c r="H551" s="18"/>
      <c r="M551" s="18"/>
      <c r="N551" s="37"/>
    </row>
    <row r="552" spans="8:14" ht="14.25" customHeight="1" x14ac:dyDescent="0.2">
      <c r="H552" s="18"/>
      <c r="M552" s="18"/>
      <c r="N552" s="37"/>
    </row>
    <row r="553" spans="8:14" ht="14.25" customHeight="1" x14ac:dyDescent="0.2">
      <c r="H553" s="18"/>
      <c r="M553" s="18"/>
      <c r="N553" s="37"/>
    </row>
    <row r="554" spans="8:14" ht="14.25" customHeight="1" x14ac:dyDescent="0.2">
      <c r="H554" s="18"/>
      <c r="M554" s="18"/>
      <c r="N554" s="37"/>
    </row>
    <row r="555" spans="8:14" ht="14.25" customHeight="1" x14ac:dyDescent="0.2">
      <c r="H555" s="18"/>
      <c r="M555" s="18"/>
      <c r="N555" s="37"/>
    </row>
    <row r="556" spans="8:14" ht="14.25" customHeight="1" x14ac:dyDescent="0.2">
      <c r="H556" s="18"/>
      <c r="M556" s="18"/>
      <c r="N556" s="37"/>
    </row>
    <row r="557" spans="8:14" ht="14.25" customHeight="1" x14ac:dyDescent="0.2">
      <c r="H557" s="18"/>
      <c r="M557" s="18"/>
      <c r="N557" s="37"/>
    </row>
    <row r="558" spans="8:14" ht="14.25" customHeight="1" x14ac:dyDescent="0.2">
      <c r="H558" s="18"/>
      <c r="M558" s="18"/>
      <c r="N558" s="37"/>
    </row>
    <row r="559" spans="8:14" ht="14.25" customHeight="1" x14ac:dyDescent="0.2">
      <c r="H559" s="18"/>
      <c r="M559" s="18"/>
      <c r="N559" s="37"/>
    </row>
    <row r="560" spans="8:14" ht="14.25" customHeight="1" x14ac:dyDescent="0.2">
      <c r="H560" s="18"/>
      <c r="M560" s="18"/>
      <c r="N560" s="37"/>
    </row>
    <row r="561" spans="8:14" ht="14.25" customHeight="1" x14ac:dyDescent="0.2">
      <c r="H561" s="18"/>
      <c r="M561" s="18"/>
      <c r="N561" s="37"/>
    </row>
    <row r="562" spans="8:14" ht="14.25" customHeight="1" x14ac:dyDescent="0.2">
      <c r="H562" s="18"/>
      <c r="M562" s="18"/>
      <c r="N562" s="37"/>
    </row>
    <row r="563" spans="8:14" ht="14.25" customHeight="1" x14ac:dyDescent="0.2">
      <c r="H563" s="18"/>
      <c r="M563" s="18"/>
      <c r="N563" s="37"/>
    </row>
    <row r="564" spans="8:14" ht="14.25" customHeight="1" x14ac:dyDescent="0.2">
      <c r="H564" s="18"/>
      <c r="M564" s="18"/>
      <c r="N564" s="37"/>
    </row>
    <row r="565" spans="8:14" ht="14.25" customHeight="1" x14ac:dyDescent="0.2">
      <c r="H565" s="18"/>
      <c r="M565" s="18"/>
      <c r="N565" s="37"/>
    </row>
    <row r="566" spans="8:14" ht="14.25" customHeight="1" x14ac:dyDescent="0.2">
      <c r="H566" s="18"/>
      <c r="M566" s="18"/>
      <c r="N566" s="37"/>
    </row>
    <row r="567" spans="8:14" ht="14.25" customHeight="1" x14ac:dyDescent="0.2">
      <c r="H567" s="18"/>
      <c r="M567" s="18"/>
      <c r="N567" s="37"/>
    </row>
    <row r="568" spans="8:14" ht="14.25" customHeight="1" x14ac:dyDescent="0.2">
      <c r="H568" s="18"/>
      <c r="M568" s="18"/>
      <c r="N568" s="37"/>
    </row>
    <row r="569" spans="8:14" ht="14.25" customHeight="1" x14ac:dyDescent="0.2">
      <c r="H569" s="18"/>
      <c r="M569" s="18"/>
      <c r="N569" s="37"/>
    </row>
    <row r="570" spans="8:14" ht="14.25" customHeight="1" x14ac:dyDescent="0.2">
      <c r="H570" s="18"/>
      <c r="M570" s="18"/>
      <c r="N570" s="37"/>
    </row>
    <row r="571" spans="8:14" ht="14.25" customHeight="1" x14ac:dyDescent="0.2">
      <c r="H571" s="18"/>
      <c r="M571" s="18"/>
      <c r="N571" s="37"/>
    </row>
    <row r="572" spans="8:14" ht="14.25" customHeight="1" x14ac:dyDescent="0.2">
      <c r="H572" s="18"/>
      <c r="M572" s="18"/>
      <c r="N572" s="37"/>
    </row>
    <row r="573" spans="8:14" ht="14.25" customHeight="1" x14ac:dyDescent="0.2">
      <c r="H573" s="18"/>
      <c r="M573" s="18"/>
      <c r="N573" s="37"/>
    </row>
    <row r="574" spans="8:14" ht="14.25" customHeight="1" x14ac:dyDescent="0.2">
      <c r="H574" s="18"/>
      <c r="M574" s="18"/>
      <c r="N574" s="37"/>
    </row>
    <row r="575" spans="8:14" ht="14.25" customHeight="1" x14ac:dyDescent="0.2">
      <c r="H575" s="18"/>
      <c r="M575" s="18"/>
      <c r="N575" s="37"/>
    </row>
    <row r="576" spans="8:14" ht="14.25" customHeight="1" x14ac:dyDescent="0.2">
      <c r="H576" s="18"/>
      <c r="M576" s="18"/>
      <c r="N576" s="37"/>
    </row>
    <row r="577" spans="8:14" ht="14.25" customHeight="1" x14ac:dyDescent="0.2">
      <c r="H577" s="18"/>
      <c r="M577" s="18"/>
      <c r="N577" s="37"/>
    </row>
    <row r="578" spans="8:14" ht="14.25" customHeight="1" x14ac:dyDescent="0.2">
      <c r="H578" s="18"/>
      <c r="M578" s="18"/>
      <c r="N578" s="37"/>
    </row>
    <row r="579" spans="8:14" ht="14.25" customHeight="1" x14ac:dyDescent="0.2">
      <c r="H579" s="18"/>
      <c r="M579" s="18"/>
      <c r="N579" s="37"/>
    </row>
    <row r="580" spans="8:14" ht="14.25" customHeight="1" x14ac:dyDescent="0.2">
      <c r="H580" s="18"/>
      <c r="M580" s="18"/>
      <c r="N580" s="37"/>
    </row>
    <row r="581" spans="8:14" ht="14.25" customHeight="1" x14ac:dyDescent="0.2">
      <c r="H581" s="18"/>
      <c r="M581" s="18"/>
      <c r="N581" s="37"/>
    </row>
    <row r="582" spans="8:14" ht="14.25" customHeight="1" x14ac:dyDescent="0.2">
      <c r="H582" s="18"/>
      <c r="M582" s="18"/>
      <c r="N582" s="37"/>
    </row>
    <row r="583" spans="8:14" ht="14.25" customHeight="1" x14ac:dyDescent="0.2">
      <c r="H583" s="18"/>
      <c r="M583" s="18"/>
      <c r="N583" s="37"/>
    </row>
    <row r="584" spans="8:14" ht="14.25" customHeight="1" x14ac:dyDescent="0.2">
      <c r="H584" s="18"/>
      <c r="M584" s="18"/>
      <c r="N584" s="37"/>
    </row>
    <row r="585" spans="8:14" ht="14.25" customHeight="1" x14ac:dyDescent="0.2">
      <c r="H585" s="18"/>
      <c r="M585" s="18"/>
      <c r="N585" s="37"/>
    </row>
    <row r="586" spans="8:14" ht="14.25" customHeight="1" x14ac:dyDescent="0.2">
      <c r="H586" s="18"/>
      <c r="M586" s="18"/>
      <c r="N586" s="37"/>
    </row>
    <row r="587" spans="8:14" ht="14.25" customHeight="1" x14ac:dyDescent="0.2">
      <c r="H587" s="18"/>
      <c r="M587" s="18"/>
      <c r="N587" s="37"/>
    </row>
    <row r="588" spans="8:14" ht="14.25" customHeight="1" x14ac:dyDescent="0.2">
      <c r="H588" s="18"/>
      <c r="M588" s="18"/>
      <c r="N588" s="37"/>
    </row>
    <row r="589" spans="8:14" ht="14.25" customHeight="1" x14ac:dyDescent="0.2">
      <c r="H589" s="18"/>
      <c r="M589" s="18"/>
      <c r="N589" s="37"/>
    </row>
    <row r="590" spans="8:14" ht="14.25" customHeight="1" x14ac:dyDescent="0.2">
      <c r="H590" s="18"/>
      <c r="M590" s="18"/>
      <c r="N590" s="37"/>
    </row>
    <row r="591" spans="8:14" ht="14.25" customHeight="1" x14ac:dyDescent="0.2">
      <c r="H591" s="18"/>
      <c r="M591" s="18"/>
      <c r="N591" s="37"/>
    </row>
    <row r="592" spans="8:14" ht="14.25" customHeight="1" x14ac:dyDescent="0.2">
      <c r="H592" s="18"/>
      <c r="M592" s="18"/>
      <c r="N592" s="37"/>
    </row>
    <row r="593" spans="8:14" ht="14.25" customHeight="1" x14ac:dyDescent="0.2">
      <c r="H593" s="18"/>
      <c r="M593" s="18"/>
      <c r="N593" s="37"/>
    </row>
    <row r="594" spans="8:14" ht="14.25" customHeight="1" x14ac:dyDescent="0.2">
      <c r="H594" s="18"/>
      <c r="M594" s="18"/>
      <c r="N594" s="37"/>
    </row>
    <row r="595" spans="8:14" ht="14.25" customHeight="1" x14ac:dyDescent="0.2">
      <c r="H595" s="18"/>
      <c r="M595" s="18"/>
      <c r="N595" s="37"/>
    </row>
    <row r="596" spans="8:14" ht="14.25" customHeight="1" x14ac:dyDescent="0.2">
      <c r="H596" s="18"/>
      <c r="M596" s="18"/>
      <c r="N596" s="37"/>
    </row>
    <row r="597" spans="8:14" ht="14.25" customHeight="1" x14ac:dyDescent="0.2">
      <c r="H597" s="18"/>
      <c r="M597" s="18"/>
      <c r="N597" s="37"/>
    </row>
    <row r="598" spans="8:14" ht="14.25" customHeight="1" x14ac:dyDescent="0.2">
      <c r="H598" s="18"/>
      <c r="M598" s="18"/>
      <c r="N598" s="37"/>
    </row>
    <row r="599" spans="8:14" ht="14.25" customHeight="1" x14ac:dyDescent="0.2">
      <c r="H599" s="18"/>
      <c r="M599" s="18"/>
      <c r="N599" s="37"/>
    </row>
    <row r="600" spans="8:14" ht="14.25" customHeight="1" x14ac:dyDescent="0.2">
      <c r="H600" s="18"/>
      <c r="M600" s="18"/>
      <c r="N600" s="37"/>
    </row>
    <row r="601" spans="8:14" ht="14.25" customHeight="1" x14ac:dyDescent="0.2">
      <c r="H601" s="18"/>
      <c r="M601" s="18"/>
      <c r="N601" s="37"/>
    </row>
    <row r="602" spans="8:14" ht="14.25" customHeight="1" x14ac:dyDescent="0.2">
      <c r="H602" s="18"/>
      <c r="M602" s="18"/>
      <c r="N602" s="37"/>
    </row>
    <row r="603" spans="8:14" ht="14.25" customHeight="1" x14ac:dyDescent="0.2">
      <c r="H603" s="18"/>
      <c r="M603" s="18"/>
      <c r="N603" s="37"/>
    </row>
    <row r="604" spans="8:14" ht="14.25" customHeight="1" x14ac:dyDescent="0.2">
      <c r="H604" s="18"/>
      <c r="M604" s="18"/>
      <c r="N604" s="37"/>
    </row>
    <row r="605" spans="8:14" ht="14.25" customHeight="1" x14ac:dyDescent="0.2">
      <c r="H605" s="18"/>
      <c r="M605" s="18"/>
      <c r="N605" s="37"/>
    </row>
    <row r="606" spans="8:14" ht="14.25" customHeight="1" x14ac:dyDescent="0.2">
      <c r="H606" s="18"/>
      <c r="M606" s="18"/>
      <c r="N606" s="37"/>
    </row>
    <row r="607" spans="8:14" ht="14.25" customHeight="1" x14ac:dyDescent="0.2">
      <c r="H607" s="18"/>
      <c r="M607" s="18"/>
      <c r="N607" s="37"/>
    </row>
    <row r="608" spans="8:14" ht="14.25" customHeight="1" x14ac:dyDescent="0.2">
      <c r="H608" s="18"/>
      <c r="M608" s="18"/>
      <c r="N608" s="37"/>
    </row>
    <row r="609" spans="8:14" ht="14.25" customHeight="1" x14ac:dyDescent="0.2">
      <c r="H609" s="18"/>
      <c r="M609" s="18"/>
      <c r="N609" s="37"/>
    </row>
    <row r="610" spans="8:14" ht="14.25" customHeight="1" x14ac:dyDescent="0.2">
      <c r="H610" s="18"/>
      <c r="M610" s="18"/>
      <c r="N610" s="37"/>
    </row>
    <row r="611" spans="8:14" ht="14.25" customHeight="1" x14ac:dyDescent="0.2">
      <c r="H611" s="18"/>
      <c r="M611" s="18"/>
      <c r="N611" s="37"/>
    </row>
    <row r="612" spans="8:14" ht="14.25" customHeight="1" x14ac:dyDescent="0.2">
      <c r="H612" s="18"/>
      <c r="M612" s="18"/>
      <c r="N612" s="37"/>
    </row>
    <row r="613" spans="8:14" ht="14.25" customHeight="1" x14ac:dyDescent="0.2">
      <c r="H613" s="18"/>
      <c r="M613" s="18"/>
      <c r="N613" s="37"/>
    </row>
    <row r="614" spans="8:14" ht="14.25" customHeight="1" x14ac:dyDescent="0.2">
      <c r="H614" s="18"/>
      <c r="M614" s="18"/>
      <c r="N614" s="37"/>
    </row>
    <row r="615" spans="8:14" ht="14.25" customHeight="1" x14ac:dyDescent="0.2">
      <c r="H615" s="18"/>
      <c r="M615" s="18"/>
      <c r="N615" s="37"/>
    </row>
    <row r="616" spans="8:14" ht="14.25" customHeight="1" x14ac:dyDescent="0.2">
      <c r="H616" s="18"/>
      <c r="M616" s="18"/>
      <c r="N616" s="37"/>
    </row>
    <row r="617" spans="8:14" ht="14.25" customHeight="1" x14ac:dyDescent="0.2">
      <c r="H617" s="18"/>
      <c r="M617" s="18"/>
      <c r="N617" s="37"/>
    </row>
    <row r="618" spans="8:14" ht="14.25" customHeight="1" x14ac:dyDescent="0.2">
      <c r="H618" s="18"/>
      <c r="M618" s="18"/>
      <c r="N618" s="37"/>
    </row>
    <row r="619" spans="8:14" ht="14.25" customHeight="1" x14ac:dyDescent="0.2">
      <c r="H619" s="18"/>
      <c r="M619" s="18"/>
      <c r="N619" s="37"/>
    </row>
    <row r="620" spans="8:14" ht="14.25" customHeight="1" x14ac:dyDescent="0.2">
      <c r="H620" s="18"/>
      <c r="M620" s="18"/>
      <c r="N620" s="37"/>
    </row>
    <row r="621" spans="8:14" ht="14.25" customHeight="1" x14ac:dyDescent="0.2">
      <c r="H621" s="18"/>
      <c r="M621" s="18"/>
      <c r="N621" s="37"/>
    </row>
    <row r="622" spans="8:14" ht="14.25" customHeight="1" x14ac:dyDescent="0.2">
      <c r="H622" s="18"/>
      <c r="M622" s="18"/>
      <c r="N622" s="37"/>
    </row>
    <row r="623" spans="8:14" ht="14.25" customHeight="1" x14ac:dyDescent="0.2">
      <c r="H623" s="18"/>
      <c r="M623" s="18"/>
      <c r="N623" s="37"/>
    </row>
    <row r="624" spans="8:14" ht="14.25" customHeight="1" x14ac:dyDescent="0.2">
      <c r="H624" s="18"/>
      <c r="M624" s="18"/>
      <c r="N624" s="37"/>
    </row>
    <row r="625" spans="8:14" ht="14.25" customHeight="1" x14ac:dyDescent="0.2">
      <c r="H625" s="18"/>
      <c r="M625" s="18"/>
      <c r="N625" s="37"/>
    </row>
    <row r="626" spans="8:14" ht="14.25" customHeight="1" x14ac:dyDescent="0.2">
      <c r="H626" s="18"/>
      <c r="M626" s="18"/>
      <c r="N626" s="37"/>
    </row>
    <row r="627" spans="8:14" ht="14.25" customHeight="1" x14ac:dyDescent="0.2">
      <c r="H627" s="18"/>
      <c r="M627" s="18"/>
      <c r="N627" s="37"/>
    </row>
    <row r="628" spans="8:14" ht="14.25" customHeight="1" x14ac:dyDescent="0.2">
      <c r="H628" s="18"/>
      <c r="M628" s="18"/>
      <c r="N628" s="37"/>
    </row>
    <row r="629" spans="8:14" ht="14.25" customHeight="1" x14ac:dyDescent="0.2">
      <c r="H629" s="18"/>
      <c r="M629" s="18"/>
      <c r="N629" s="37"/>
    </row>
    <row r="630" spans="8:14" ht="14.25" customHeight="1" x14ac:dyDescent="0.2">
      <c r="H630" s="18"/>
      <c r="M630" s="18"/>
      <c r="N630" s="37"/>
    </row>
    <row r="631" spans="8:14" ht="14.25" customHeight="1" x14ac:dyDescent="0.2">
      <c r="H631" s="18"/>
      <c r="M631" s="18"/>
      <c r="N631" s="37"/>
    </row>
    <row r="632" spans="8:14" ht="14.25" customHeight="1" x14ac:dyDescent="0.2">
      <c r="H632" s="18"/>
      <c r="M632" s="18"/>
      <c r="N632" s="37"/>
    </row>
    <row r="633" spans="8:14" ht="14.25" customHeight="1" x14ac:dyDescent="0.2">
      <c r="H633" s="18"/>
      <c r="M633" s="18"/>
      <c r="N633" s="37"/>
    </row>
    <row r="634" spans="8:14" ht="14.25" customHeight="1" x14ac:dyDescent="0.2">
      <c r="H634" s="18"/>
      <c r="M634" s="18"/>
      <c r="N634" s="37"/>
    </row>
    <row r="635" spans="8:14" ht="14.25" customHeight="1" x14ac:dyDescent="0.2">
      <c r="H635" s="18"/>
      <c r="M635" s="18"/>
      <c r="N635" s="37"/>
    </row>
    <row r="636" spans="8:14" ht="14.25" customHeight="1" x14ac:dyDescent="0.2">
      <c r="H636" s="18"/>
      <c r="M636" s="18"/>
      <c r="N636" s="37"/>
    </row>
    <row r="637" spans="8:14" ht="14.25" customHeight="1" x14ac:dyDescent="0.2">
      <c r="H637" s="18"/>
      <c r="M637" s="18"/>
      <c r="N637" s="37"/>
    </row>
    <row r="638" spans="8:14" ht="14.25" customHeight="1" x14ac:dyDescent="0.2">
      <c r="H638" s="18"/>
      <c r="M638" s="18"/>
      <c r="N638" s="37"/>
    </row>
    <row r="639" spans="8:14" ht="14.25" customHeight="1" x14ac:dyDescent="0.2">
      <c r="H639" s="18"/>
      <c r="M639" s="18"/>
      <c r="N639" s="37"/>
    </row>
    <row r="640" spans="8:14" ht="14.25" customHeight="1" x14ac:dyDescent="0.2">
      <c r="H640" s="18"/>
      <c r="M640" s="18"/>
      <c r="N640" s="37"/>
    </row>
    <row r="641" spans="8:14" ht="14.25" customHeight="1" x14ac:dyDescent="0.2">
      <c r="H641" s="18"/>
      <c r="M641" s="18"/>
      <c r="N641" s="37"/>
    </row>
    <row r="642" spans="8:14" ht="14.25" customHeight="1" x14ac:dyDescent="0.2">
      <c r="H642" s="18"/>
      <c r="M642" s="18"/>
      <c r="N642" s="37"/>
    </row>
    <row r="643" spans="8:14" ht="14.25" customHeight="1" x14ac:dyDescent="0.2">
      <c r="H643" s="18"/>
      <c r="M643" s="18"/>
      <c r="N643" s="37"/>
    </row>
    <row r="644" spans="8:14" ht="14.25" customHeight="1" x14ac:dyDescent="0.2">
      <c r="H644" s="18"/>
      <c r="M644" s="18"/>
      <c r="N644" s="37"/>
    </row>
    <row r="645" spans="8:14" ht="14.25" customHeight="1" x14ac:dyDescent="0.2">
      <c r="H645" s="18"/>
      <c r="M645" s="18"/>
      <c r="N645" s="37"/>
    </row>
    <row r="646" spans="8:14" ht="14.25" customHeight="1" x14ac:dyDescent="0.2">
      <c r="H646" s="18"/>
      <c r="M646" s="18"/>
      <c r="N646" s="37"/>
    </row>
    <row r="647" spans="8:14" ht="14.25" customHeight="1" x14ac:dyDescent="0.2">
      <c r="H647" s="18"/>
      <c r="M647" s="18"/>
      <c r="N647" s="37"/>
    </row>
    <row r="648" spans="8:14" ht="14.25" customHeight="1" x14ac:dyDescent="0.2">
      <c r="H648" s="18"/>
      <c r="M648" s="18"/>
      <c r="N648" s="37"/>
    </row>
    <row r="649" spans="8:14" ht="14.25" customHeight="1" x14ac:dyDescent="0.2">
      <c r="H649" s="18"/>
      <c r="M649" s="18"/>
      <c r="N649" s="37"/>
    </row>
    <row r="650" spans="8:14" ht="14.25" customHeight="1" x14ac:dyDescent="0.2">
      <c r="H650" s="18"/>
      <c r="M650" s="18"/>
      <c r="N650" s="37"/>
    </row>
    <row r="651" spans="8:14" ht="14.25" customHeight="1" x14ac:dyDescent="0.2">
      <c r="H651" s="18"/>
      <c r="M651" s="18"/>
      <c r="N651" s="37"/>
    </row>
    <row r="652" spans="8:14" ht="14.25" customHeight="1" x14ac:dyDescent="0.2">
      <c r="H652" s="18"/>
      <c r="M652" s="18"/>
      <c r="N652" s="37"/>
    </row>
    <row r="653" spans="8:14" ht="14.25" customHeight="1" x14ac:dyDescent="0.2">
      <c r="H653" s="18"/>
      <c r="M653" s="18"/>
      <c r="N653" s="37"/>
    </row>
    <row r="654" spans="8:14" ht="14.25" customHeight="1" x14ac:dyDescent="0.2">
      <c r="H654" s="18"/>
      <c r="M654" s="18"/>
      <c r="N654" s="37"/>
    </row>
    <row r="655" spans="8:14" ht="14.25" customHeight="1" x14ac:dyDescent="0.2">
      <c r="H655" s="18"/>
      <c r="M655" s="18"/>
      <c r="N655" s="37"/>
    </row>
    <row r="656" spans="8:14" ht="14.25" customHeight="1" x14ac:dyDescent="0.2">
      <c r="H656" s="18"/>
      <c r="M656" s="18"/>
      <c r="N656" s="37"/>
    </row>
    <row r="657" spans="8:14" ht="14.25" customHeight="1" x14ac:dyDescent="0.2">
      <c r="H657" s="18"/>
      <c r="M657" s="18"/>
      <c r="N657" s="37"/>
    </row>
    <row r="658" spans="8:14" ht="14.25" customHeight="1" x14ac:dyDescent="0.2">
      <c r="H658" s="18"/>
      <c r="M658" s="18"/>
      <c r="N658" s="37"/>
    </row>
    <row r="659" spans="8:14" ht="14.25" customHeight="1" x14ac:dyDescent="0.2">
      <c r="H659" s="18"/>
      <c r="M659" s="18"/>
      <c r="N659" s="37"/>
    </row>
    <row r="660" spans="8:14" ht="14.25" customHeight="1" x14ac:dyDescent="0.2">
      <c r="H660" s="18"/>
      <c r="M660" s="18"/>
      <c r="N660" s="37"/>
    </row>
    <row r="661" spans="8:14" ht="14.25" customHeight="1" x14ac:dyDescent="0.2">
      <c r="H661" s="18"/>
      <c r="M661" s="18"/>
      <c r="N661" s="37"/>
    </row>
    <row r="662" spans="8:14" ht="14.25" customHeight="1" x14ac:dyDescent="0.2">
      <c r="H662" s="18"/>
      <c r="M662" s="18"/>
      <c r="N662" s="37"/>
    </row>
    <row r="663" spans="8:14" ht="14.25" customHeight="1" x14ac:dyDescent="0.2">
      <c r="H663" s="18"/>
      <c r="M663" s="18"/>
      <c r="N663" s="37"/>
    </row>
    <row r="664" spans="8:14" ht="14.25" customHeight="1" x14ac:dyDescent="0.2">
      <c r="H664" s="18"/>
      <c r="M664" s="18"/>
      <c r="N664" s="37"/>
    </row>
    <row r="665" spans="8:14" ht="14.25" customHeight="1" x14ac:dyDescent="0.2">
      <c r="H665" s="18"/>
      <c r="M665" s="18"/>
      <c r="N665" s="37"/>
    </row>
    <row r="666" spans="8:14" ht="14.25" customHeight="1" x14ac:dyDescent="0.2">
      <c r="H666" s="18"/>
      <c r="M666" s="18"/>
      <c r="N666" s="37"/>
    </row>
    <row r="667" spans="8:14" ht="14.25" customHeight="1" x14ac:dyDescent="0.2">
      <c r="H667" s="18"/>
      <c r="M667" s="18"/>
      <c r="N667" s="37"/>
    </row>
    <row r="668" spans="8:14" ht="14.25" customHeight="1" x14ac:dyDescent="0.2">
      <c r="H668" s="18"/>
      <c r="M668" s="18"/>
      <c r="N668" s="37"/>
    </row>
    <row r="669" spans="8:14" ht="14.25" customHeight="1" x14ac:dyDescent="0.2">
      <c r="H669" s="18"/>
      <c r="M669" s="18"/>
      <c r="N669" s="37"/>
    </row>
    <row r="670" spans="8:14" ht="14.25" customHeight="1" x14ac:dyDescent="0.2">
      <c r="H670" s="18"/>
      <c r="M670" s="18"/>
      <c r="N670" s="37"/>
    </row>
    <row r="671" spans="8:14" ht="14.25" customHeight="1" x14ac:dyDescent="0.2">
      <c r="H671" s="18"/>
      <c r="M671" s="18"/>
      <c r="N671" s="37"/>
    </row>
    <row r="672" spans="8:14" ht="14.25" customHeight="1" x14ac:dyDescent="0.2">
      <c r="H672" s="18"/>
      <c r="M672" s="18"/>
      <c r="N672" s="37"/>
    </row>
    <row r="673" spans="8:14" ht="14.25" customHeight="1" x14ac:dyDescent="0.2">
      <c r="H673" s="18"/>
      <c r="M673" s="18"/>
      <c r="N673" s="37"/>
    </row>
    <row r="674" spans="8:14" ht="14.25" customHeight="1" x14ac:dyDescent="0.2">
      <c r="H674" s="18"/>
      <c r="M674" s="18"/>
      <c r="N674" s="37"/>
    </row>
    <row r="675" spans="8:14" ht="14.25" customHeight="1" x14ac:dyDescent="0.2">
      <c r="H675" s="18"/>
      <c r="M675" s="18"/>
      <c r="N675" s="37"/>
    </row>
    <row r="676" spans="8:14" ht="14.25" customHeight="1" x14ac:dyDescent="0.2">
      <c r="H676" s="18"/>
      <c r="M676" s="18"/>
      <c r="N676" s="37"/>
    </row>
    <row r="677" spans="8:14" ht="14.25" customHeight="1" x14ac:dyDescent="0.2">
      <c r="H677" s="18"/>
      <c r="M677" s="18"/>
      <c r="N677" s="37"/>
    </row>
    <row r="678" spans="8:14" ht="14.25" customHeight="1" x14ac:dyDescent="0.2">
      <c r="H678" s="18"/>
      <c r="M678" s="18"/>
      <c r="N678" s="37"/>
    </row>
    <row r="679" spans="8:14" ht="14.25" customHeight="1" x14ac:dyDescent="0.2">
      <c r="H679" s="18"/>
      <c r="M679" s="18"/>
      <c r="N679" s="37"/>
    </row>
    <row r="680" spans="8:14" ht="14.25" customHeight="1" x14ac:dyDescent="0.2">
      <c r="H680" s="18"/>
      <c r="M680" s="18"/>
      <c r="N680" s="37"/>
    </row>
    <row r="681" spans="8:14" ht="14.25" customHeight="1" x14ac:dyDescent="0.2">
      <c r="H681" s="18"/>
      <c r="M681" s="18"/>
      <c r="N681" s="37"/>
    </row>
    <row r="682" spans="8:14" ht="14.25" customHeight="1" x14ac:dyDescent="0.2">
      <c r="H682" s="18"/>
      <c r="M682" s="18"/>
      <c r="N682" s="37"/>
    </row>
    <row r="683" spans="8:14" ht="14.25" customHeight="1" x14ac:dyDescent="0.2">
      <c r="H683" s="18"/>
      <c r="M683" s="18"/>
      <c r="N683" s="37"/>
    </row>
    <row r="684" spans="8:14" ht="14.25" customHeight="1" x14ac:dyDescent="0.2">
      <c r="H684" s="18"/>
      <c r="M684" s="18"/>
      <c r="N684" s="37"/>
    </row>
    <row r="685" spans="8:14" ht="14.25" customHeight="1" x14ac:dyDescent="0.2">
      <c r="H685" s="18"/>
      <c r="M685" s="18"/>
      <c r="N685" s="37"/>
    </row>
    <row r="686" spans="8:14" ht="14.25" customHeight="1" x14ac:dyDescent="0.2">
      <c r="H686" s="18"/>
      <c r="M686" s="18"/>
      <c r="N686" s="37"/>
    </row>
    <row r="687" spans="8:14" ht="14.25" customHeight="1" x14ac:dyDescent="0.2">
      <c r="H687" s="18"/>
      <c r="M687" s="18"/>
      <c r="N687" s="37"/>
    </row>
    <row r="688" spans="8:14" ht="14.25" customHeight="1" x14ac:dyDescent="0.2">
      <c r="H688" s="18"/>
      <c r="M688" s="18"/>
      <c r="N688" s="37"/>
    </row>
    <row r="689" spans="8:14" ht="14.25" customHeight="1" x14ac:dyDescent="0.2">
      <c r="H689" s="18"/>
      <c r="M689" s="18"/>
      <c r="N689" s="37"/>
    </row>
    <row r="690" spans="8:14" ht="14.25" customHeight="1" x14ac:dyDescent="0.2">
      <c r="H690" s="18"/>
      <c r="M690" s="18"/>
      <c r="N690" s="37"/>
    </row>
    <row r="691" spans="8:14" ht="14.25" customHeight="1" x14ac:dyDescent="0.2">
      <c r="H691" s="18"/>
      <c r="M691" s="18"/>
      <c r="N691" s="37"/>
    </row>
    <row r="692" spans="8:14" ht="14.25" customHeight="1" x14ac:dyDescent="0.2">
      <c r="H692" s="18"/>
      <c r="M692" s="18"/>
      <c r="N692" s="37"/>
    </row>
    <row r="693" spans="8:14" ht="14.25" customHeight="1" x14ac:dyDescent="0.2">
      <c r="H693" s="18"/>
      <c r="M693" s="18"/>
      <c r="N693" s="37"/>
    </row>
    <row r="694" spans="8:14" ht="14.25" customHeight="1" x14ac:dyDescent="0.2">
      <c r="H694" s="18"/>
      <c r="M694" s="18"/>
      <c r="N694" s="37"/>
    </row>
    <row r="695" spans="8:14" ht="14.25" customHeight="1" x14ac:dyDescent="0.2">
      <c r="H695" s="18"/>
      <c r="M695" s="18"/>
      <c r="N695" s="37"/>
    </row>
    <row r="696" spans="8:14" ht="14.25" customHeight="1" x14ac:dyDescent="0.2">
      <c r="H696" s="18"/>
      <c r="M696" s="18"/>
      <c r="N696" s="37"/>
    </row>
    <row r="697" spans="8:14" ht="14.25" customHeight="1" x14ac:dyDescent="0.2">
      <c r="H697" s="18"/>
      <c r="M697" s="18"/>
      <c r="N697" s="37"/>
    </row>
    <row r="698" spans="8:14" ht="14.25" customHeight="1" x14ac:dyDescent="0.2">
      <c r="H698" s="18"/>
      <c r="M698" s="18"/>
      <c r="N698" s="37"/>
    </row>
    <row r="699" spans="8:14" ht="14.25" customHeight="1" x14ac:dyDescent="0.2">
      <c r="H699" s="18"/>
      <c r="M699" s="18"/>
      <c r="N699" s="37"/>
    </row>
    <row r="700" spans="8:14" ht="14.25" customHeight="1" x14ac:dyDescent="0.2">
      <c r="H700" s="18"/>
      <c r="M700" s="18"/>
      <c r="N700" s="37"/>
    </row>
    <row r="701" spans="8:14" ht="14.25" customHeight="1" x14ac:dyDescent="0.2">
      <c r="H701" s="18"/>
      <c r="M701" s="18"/>
      <c r="N701" s="37"/>
    </row>
    <row r="702" spans="8:14" ht="14.25" customHeight="1" x14ac:dyDescent="0.2">
      <c r="H702" s="18"/>
      <c r="M702" s="18"/>
      <c r="N702" s="37"/>
    </row>
    <row r="703" spans="8:14" ht="14.25" customHeight="1" x14ac:dyDescent="0.2">
      <c r="H703" s="18"/>
      <c r="M703" s="18"/>
      <c r="N703" s="37"/>
    </row>
    <row r="704" spans="8:14" ht="14.25" customHeight="1" x14ac:dyDescent="0.2">
      <c r="H704" s="18"/>
      <c r="M704" s="18"/>
      <c r="N704" s="37"/>
    </row>
    <row r="705" spans="8:14" ht="14.25" customHeight="1" x14ac:dyDescent="0.2">
      <c r="H705" s="18"/>
      <c r="M705" s="18"/>
      <c r="N705" s="37"/>
    </row>
    <row r="706" spans="8:14" ht="14.25" customHeight="1" x14ac:dyDescent="0.2">
      <c r="H706" s="18"/>
      <c r="M706" s="18"/>
      <c r="N706" s="37"/>
    </row>
    <row r="707" spans="8:14" ht="14.25" customHeight="1" x14ac:dyDescent="0.2">
      <c r="H707" s="18"/>
      <c r="M707" s="18"/>
      <c r="N707" s="37"/>
    </row>
    <row r="708" spans="8:14" ht="14.25" customHeight="1" x14ac:dyDescent="0.2">
      <c r="H708" s="18"/>
      <c r="M708" s="18"/>
      <c r="N708" s="37"/>
    </row>
    <row r="709" spans="8:14" ht="14.25" customHeight="1" x14ac:dyDescent="0.2">
      <c r="H709" s="18"/>
      <c r="M709" s="18"/>
      <c r="N709" s="37"/>
    </row>
    <row r="710" spans="8:14" ht="14.25" customHeight="1" x14ac:dyDescent="0.2">
      <c r="H710" s="18"/>
      <c r="M710" s="18"/>
      <c r="N710" s="37"/>
    </row>
    <row r="711" spans="8:14" ht="14.25" customHeight="1" x14ac:dyDescent="0.2">
      <c r="H711" s="18"/>
      <c r="M711" s="18"/>
      <c r="N711" s="37"/>
    </row>
    <row r="712" spans="8:14" ht="14.25" customHeight="1" x14ac:dyDescent="0.2">
      <c r="H712" s="18"/>
      <c r="M712" s="18"/>
      <c r="N712" s="37"/>
    </row>
    <row r="713" spans="8:14" ht="14.25" customHeight="1" x14ac:dyDescent="0.2">
      <c r="H713" s="18"/>
      <c r="M713" s="18"/>
      <c r="N713" s="37"/>
    </row>
    <row r="714" spans="8:14" ht="14.25" customHeight="1" x14ac:dyDescent="0.2">
      <c r="H714" s="18"/>
      <c r="M714" s="18"/>
      <c r="N714" s="37"/>
    </row>
    <row r="715" spans="8:14" ht="14.25" customHeight="1" x14ac:dyDescent="0.2">
      <c r="H715" s="18"/>
      <c r="M715" s="18"/>
      <c r="N715" s="37"/>
    </row>
    <row r="716" spans="8:14" ht="14.25" customHeight="1" x14ac:dyDescent="0.2">
      <c r="H716" s="18"/>
      <c r="M716" s="18"/>
      <c r="N716" s="37"/>
    </row>
    <row r="717" spans="8:14" ht="14.25" customHeight="1" x14ac:dyDescent="0.2">
      <c r="H717" s="18"/>
      <c r="M717" s="18"/>
      <c r="N717" s="37"/>
    </row>
    <row r="718" spans="8:14" ht="14.25" customHeight="1" x14ac:dyDescent="0.2">
      <c r="H718" s="18"/>
      <c r="M718" s="18"/>
      <c r="N718" s="37"/>
    </row>
    <row r="719" spans="8:14" ht="14.25" customHeight="1" x14ac:dyDescent="0.2">
      <c r="H719" s="18"/>
      <c r="M719" s="18"/>
      <c r="N719" s="37"/>
    </row>
    <row r="720" spans="8:14" ht="14.25" customHeight="1" x14ac:dyDescent="0.2">
      <c r="H720" s="18"/>
      <c r="M720" s="18"/>
      <c r="N720" s="37"/>
    </row>
    <row r="721" spans="8:14" ht="14.25" customHeight="1" x14ac:dyDescent="0.2">
      <c r="H721" s="18"/>
      <c r="M721" s="18"/>
      <c r="N721" s="37"/>
    </row>
    <row r="722" spans="8:14" ht="14.25" customHeight="1" x14ac:dyDescent="0.2">
      <c r="H722" s="18"/>
      <c r="M722" s="18"/>
      <c r="N722" s="37"/>
    </row>
    <row r="723" spans="8:14" ht="14.25" customHeight="1" x14ac:dyDescent="0.2">
      <c r="H723" s="18"/>
      <c r="M723" s="18"/>
      <c r="N723" s="37"/>
    </row>
    <row r="724" spans="8:14" ht="14.25" customHeight="1" x14ac:dyDescent="0.2">
      <c r="H724" s="18"/>
      <c r="M724" s="18"/>
      <c r="N724" s="37"/>
    </row>
    <row r="725" spans="8:14" ht="14.25" customHeight="1" x14ac:dyDescent="0.2">
      <c r="H725" s="18"/>
      <c r="M725" s="18"/>
      <c r="N725" s="37"/>
    </row>
    <row r="726" spans="8:14" ht="14.25" customHeight="1" x14ac:dyDescent="0.2">
      <c r="H726" s="18"/>
      <c r="M726" s="18"/>
      <c r="N726" s="37"/>
    </row>
    <row r="727" spans="8:14" ht="14.25" customHeight="1" x14ac:dyDescent="0.2">
      <c r="H727" s="18"/>
      <c r="M727" s="18"/>
      <c r="N727" s="37"/>
    </row>
    <row r="728" spans="8:14" ht="14.25" customHeight="1" x14ac:dyDescent="0.2">
      <c r="H728" s="18"/>
      <c r="M728" s="18"/>
      <c r="N728" s="37"/>
    </row>
    <row r="729" spans="8:14" ht="14.25" customHeight="1" x14ac:dyDescent="0.2">
      <c r="H729" s="18"/>
      <c r="M729" s="18"/>
      <c r="N729" s="37"/>
    </row>
    <row r="730" spans="8:14" ht="14.25" customHeight="1" x14ac:dyDescent="0.2">
      <c r="H730" s="18"/>
      <c r="M730" s="18"/>
      <c r="N730" s="37"/>
    </row>
    <row r="731" spans="8:14" ht="14.25" customHeight="1" x14ac:dyDescent="0.2">
      <c r="H731" s="18"/>
      <c r="M731" s="18"/>
      <c r="N731" s="37"/>
    </row>
    <row r="732" spans="8:14" ht="14.25" customHeight="1" x14ac:dyDescent="0.2">
      <c r="H732" s="18"/>
      <c r="M732" s="18"/>
      <c r="N732" s="37"/>
    </row>
    <row r="733" spans="8:14" ht="14.25" customHeight="1" x14ac:dyDescent="0.2">
      <c r="H733" s="18"/>
      <c r="M733" s="18"/>
      <c r="N733" s="37"/>
    </row>
    <row r="734" spans="8:14" ht="14.25" customHeight="1" x14ac:dyDescent="0.2">
      <c r="H734" s="18"/>
      <c r="M734" s="18"/>
      <c r="N734" s="37"/>
    </row>
    <row r="735" spans="8:14" ht="14.25" customHeight="1" x14ac:dyDescent="0.2">
      <c r="H735" s="18"/>
      <c r="M735" s="18"/>
      <c r="N735" s="37"/>
    </row>
    <row r="736" spans="8:14" ht="14.25" customHeight="1" x14ac:dyDescent="0.2">
      <c r="H736" s="18"/>
      <c r="M736" s="18"/>
      <c r="N736" s="37"/>
    </row>
    <row r="737" spans="8:14" ht="14.25" customHeight="1" x14ac:dyDescent="0.2">
      <c r="H737" s="18"/>
      <c r="M737" s="18"/>
      <c r="N737" s="37"/>
    </row>
    <row r="738" spans="8:14" ht="14.25" customHeight="1" x14ac:dyDescent="0.2">
      <c r="H738" s="18"/>
      <c r="M738" s="18"/>
      <c r="N738" s="37"/>
    </row>
    <row r="739" spans="8:14" ht="14.25" customHeight="1" x14ac:dyDescent="0.2">
      <c r="H739" s="18"/>
      <c r="M739" s="18"/>
      <c r="N739" s="37"/>
    </row>
    <row r="740" spans="8:14" ht="14.25" customHeight="1" x14ac:dyDescent="0.2">
      <c r="H740" s="18"/>
      <c r="M740" s="18"/>
      <c r="N740" s="37"/>
    </row>
    <row r="741" spans="8:14" ht="14.25" customHeight="1" x14ac:dyDescent="0.2">
      <c r="H741" s="18"/>
      <c r="M741" s="18"/>
      <c r="N741" s="37"/>
    </row>
    <row r="742" spans="8:14" ht="14.25" customHeight="1" x14ac:dyDescent="0.2">
      <c r="H742" s="18"/>
      <c r="M742" s="18"/>
      <c r="N742" s="37"/>
    </row>
    <row r="743" spans="8:14" ht="14.25" customHeight="1" x14ac:dyDescent="0.2">
      <c r="H743" s="18"/>
      <c r="M743" s="18"/>
      <c r="N743" s="37"/>
    </row>
    <row r="744" spans="8:14" ht="14.25" customHeight="1" x14ac:dyDescent="0.2">
      <c r="H744" s="18"/>
      <c r="M744" s="18"/>
      <c r="N744" s="37"/>
    </row>
    <row r="745" spans="8:14" ht="14.25" customHeight="1" x14ac:dyDescent="0.2">
      <c r="H745" s="18"/>
      <c r="M745" s="18"/>
      <c r="N745" s="37"/>
    </row>
    <row r="746" spans="8:14" ht="14.25" customHeight="1" x14ac:dyDescent="0.2">
      <c r="H746" s="18"/>
      <c r="M746" s="18"/>
      <c r="N746" s="37"/>
    </row>
    <row r="747" spans="8:14" ht="14.25" customHeight="1" x14ac:dyDescent="0.2">
      <c r="H747" s="18"/>
      <c r="M747" s="18"/>
      <c r="N747" s="37"/>
    </row>
    <row r="748" spans="8:14" ht="14.25" customHeight="1" x14ac:dyDescent="0.2">
      <c r="H748" s="18"/>
      <c r="M748" s="18"/>
      <c r="N748" s="37"/>
    </row>
    <row r="749" spans="8:14" ht="14.25" customHeight="1" x14ac:dyDescent="0.2">
      <c r="H749" s="18"/>
      <c r="M749" s="18"/>
      <c r="N749" s="37"/>
    </row>
    <row r="750" spans="8:14" ht="14.25" customHeight="1" x14ac:dyDescent="0.2">
      <c r="H750" s="18"/>
      <c r="M750" s="18"/>
      <c r="N750" s="37"/>
    </row>
    <row r="751" spans="8:14" ht="14.25" customHeight="1" x14ac:dyDescent="0.2">
      <c r="H751" s="18"/>
      <c r="M751" s="18"/>
      <c r="N751" s="37"/>
    </row>
    <row r="752" spans="8:14" ht="14.25" customHeight="1" x14ac:dyDescent="0.2">
      <c r="H752" s="18"/>
      <c r="M752" s="18"/>
      <c r="N752" s="37"/>
    </row>
    <row r="753" spans="8:14" ht="14.25" customHeight="1" x14ac:dyDescent="0.2">
      <c r="H753" s="18"/>
      <c r="M753" s="18"/>
      <c r="N753" s="37"/>
    </row>
    <row r="754" spans="8:14" ht="14.25" customHeight="1" x14ac:dyDescent="0.2">
      <c r="H754" s="18"/>
      <c r="M754" s="18"/>
      <c r="N754" s="37"/>
    </row>
    <row r="755" spans="8:14" ht="14.25" customHeight="1" x14ac:dyDescent="0.2">
      <c r="H755" s="18"/>
      <c r="M755" s="18"/>
      <c r="N755" s="37"/>
    </row>
    <row r="756" spans="8:14" ht="14.25" customHeight="1" x14ac:dyDescent="0.2">
      <c r="H756" s="18"/>
      <c r="M756" s="18"/>
      <c r="N756" s="37"/>
    </row>
    <row r="757" spans="8:14" ht="14.25" customHeight="1" x14ac:dyDescent="0.2">
      <c r="H757" s="18"/>
      <c r="M757" s="18"/>
      <c r="N757" s="37"/>
    </row>
    <row r="758" spans="8:14" ht="14.25" customHeight="1" x14ac:dyDescent="0.2">
      <c r="H758" s="18"/>
      <c r="M758" s="18"/>
      <c r="N758" s="37"/>
    </row>
    <row r="759" spans="8:14" ht="14.25" customHeight="1" x14ac:dyDescent="0.2">
      <c r="H759" s="18"/>
      <c r="M759" s="18"/>
      <c r="N759" s="37"/>
    </row>
    <row r="760" spans="8:14" ht="14.25" customHeight="1" x14ac:dyDescent="0.2">
      <c r="H760" s="18"/>
      <c r="M760" s="18"/>
      <c r="N760" s="37"/>
    </row>
    <row r="761" spans="8:14" ht="14.25" customHeight="1" x14ac:dyDescent="0.2">
      <c r="H761" s="18"/>
      <c r="M761" s="18"/>
      <c r="N761" s="37"/>
    </row>
    <row r="762" spans="8:14" ht="14.25" customHeight="1" x14ac:dyDescent="0.2">
      <c r="H762" s="18"/>
      <c r="M762" s="18"/>
      <c r="N762" s="37"/>
    </row>
    <row r="763" spans="8:14" ht="14.25" customHeight="1" x14ac:dyDescent="0.2">
      <c r="H763" s="18"/>
      <c r="M763" s="18"/>
      <c r="N763" s="37"/>
    </row>
    <row r="764" spans="8:14" ht="14.25" customHeight="1" x14ac:dyDescent="0.2">
      <c r="H764" s="18"/>
      <c r="M764" s="18"/>
      <c r="N764" s="37"/>
    </row>
    <row r="765" spans="8:14" ht="14.25" customHeight="1" x14ac:dyDescent="0.2">
      <c r="H765" s="18"/>
      <c r="M765" s="18"/>
      <c r="N765" s="37"/>
    </row>
    <row r="766" spans="8:14" ht="14.25" customHeight="1" x14ac:dyDescent="0.2">
      <c r="H766" s="18"/>
      <c r="M766" s="18"/>
      <c r="N766" s="37"/>
    </row>
    <row r="767" spans="8:14" ht="14.25" customHeight="1" x14ac:dyDescent="0.2">
      <c r="H767" s="18"/>
      <c r="M767" s="18"/>
      <c r="N767" s="37"/>
    </row>
    <row r="768" spans="8:14" ht="14.25" customHeight="1" x14ac:dyDescent="0.2">
      <c r="H768" s="18"/>
      <c r="M768" s="18"/>
      <c r="N768" s="37"/>
    </row>
    <row r="769" spans="8:14" ht="14.25" customHeight="1" x14ac:dyDescent="0.2">
      <c r="H769" s="18"/>
      <c r="M769" s="18"/>
      <c r="N769" s="37"/>
    </row>
    <row r="770" spans="8:14" ht="14.25" customHeight="1" x14ac:dyDescent="0.2">
      <c r="H770" s="18"/>
      <c r="M770" s="18"/>
      <c r="N770" s="37"/>
    </row>
    <row r="771" spans="8:14" ht="14.25" customHeight="1" x14ac:dyDescent="0.2">
      <c r="H771" s="18"/>
      <c r="M771" s="18"/>
      <c r="N771" s="37"/>
    </row>
    <row r="772" spans="8:14" ht="14.25" customHeight="1" x14ac:dyDescent="0.2">
      <c r="H772" s="18"/>
      <c r="M772" s="18"/>
      <c r="N772" s="37"/>
    </row>
    <row r="773" spans="8:14" ht="14.25" customHeight="1" x14ac:dyDescent="0.2">
      <c r="H773" s="18"/>
      <c r="M773" s="18"/>
      <c r="N773" s="37"/>
    </row>
    <row r="774" spans="8:14" ht="14.25" customHeight="1" x14ac:dyDescent="0.2">
      <c r="H774" s="18"/>
      <c r="M774" s="18"/>
      <c r="N774" s="37"/>
    </row>
    <row r="775" spans="8:14" ht="14.25" customHeight="1" x14ac:dyDescent="0.2">
      <c r="H775" s="18"/>
      <c r="M775" s="18"/>
      <c r="N775" s="37"/>
    </row>
    <row r="776" spans="8:14" ht="14.25" customHeight="1" x14ac:dyDescent="0.2">
      <c r="H776" s="18"/>
      <c r="M776" s="18"/>
      <c r="N776" s="37"/>
    </row>
    <row r="777" spans="8:14" ht="14.25" customHeight="1" x14ac:dyDescent="0.2">
      <c r="H777" s="18"/>
      <c r="M777" s="18"/>
      <c r="N777" s="37"/>
    </row>
    <row r="778" spans="8:14" ht="14.25" customHeight="1" x14ac:dyDescent="0.2">
      <c r="H778" s="18"/>
      <c r="M778" s="18"/>
      <c r="N778" s="37"/>
    </row>
    <row r="779" spans="8:14" ht="14.25" customHeight="1" x14ac:dyDescent="0.2">
      <c r="H779" s="18"/>
      <c r="M779" s="18"/>
      <c r="N779" s="37"/>
    </row>
    <row r="780" spans="8:14" ht="14.25" customHeight="1" x14ac:dyDescent="0.2">
      <c r="H780" s="18"/>
      <c r="M780" s="18"/>
      <c r="N780" s="37"/>
    </row>
    <row r="781" spans="8:14" ht="14.25" customHeight="1" x14ac:dyDescent="0.2">
      <c r="H781" s="18"/>
      <c r="M781" s="18"/>
      <c r="N781" s="37"/>
    </row>
    <row r="782" spans="8:14" ht="14.25" customHeight="1" x14ac:dyDescent="0.2">
      <c r="H782" s="18"/>
      <c r="M782" s="18"/>
      <c r="N782" s="37"/>
    </row>
    <row r="783" spans="8:14" ht="14.25" customHeight="1" x14ac:dyDescent="0.2">
      <c r="H783" s="18"/>
      <c r="M783" s="18"/>
      <c r="N783" s="37"/>
    </row>
    <row r="784" spans="8:14" ht="14.25" customHeight="1" x14ac:dyDescent="0.2">
      <c r="H784" s="18"/>
      <c r="M784" s="18"/>
      <c r="N784" s="37"/>
    </row>
    <row r="785" spans="8:14" ht="14.25" customHeight="1" x14ac:dyDescent="0.2">
      <c r="H785" s="18"/>
      <c r="M785" s="18"/>
      <c r="N785" s="37"/>
    </row>
    <row r="786" spans="8:14" ht="14.25" customHeight="1" x14ac:dyDescent="0.2">
      <c r="H786" s="18"/>
      <c r="M786" s="18"/>
      <c r="N786" s="37"/>
    </row>
    <row r="787" spans="8:14" ht="14.25" customHeight="1" x14ac:dyDescent="0.2">
      <c r="H787" s="18"/>
      <c r="M787" s="18"/>
      <c r="N787" s="37"/>
    </row>
    <row r="788" spans="8:14" ht="14.25" customHeight="1" x14ac:dyDescent="0.2">
      <c r="H788" s="18"/>
      <c r="M788" s="18"/>
      <c r="N788" s="37"/>
    </row>
    <row r="789" spans="8:14" ht="14.25" customHeight="1" x14ac:dyDescent="0.2">
      <c r="H789" s="18"/>
      <c r="M789" s="18"/>
      <c r="N789" s="37"/>
    </row>
    <row r="790" spans="8:14" ht="14.25" customHeight="1" x14ac:dyDescent="0.2">
      <c r="H790" s="18"/>
      <c r="M790" s="18"/>
      <c r="N790" s="37"/>
    </row>
    <row r="791" spans="8:14" ht="14.25" customHeight="1" x14ac:dyDescent="0.2">
      <c r="H791" s="18"/>
      <c r="M791" s="18"/>
      <c r="N791" s="37"/>
    </row>
    <row r="792" spans="8:14" ht="14.25" customHeight="1" x14ac:dyDescent="0.2">
      <c r="H792" s="18"/>
      <c r="M792" s="18"/>
      <c r="N792" s="37"/>
    </row>
    <row r="793" spans="8:14" ht="14.25" customHeight="1" x14ac:dyDescent="0.2">
      <c r="H793" s="18"/>
      <c r="M793" s="18"/>
      <c r="N793" s="37"/>
    </row>
    <row r="794" spans="8:14" ht="14.25" customHeight="1" x14ac:dyDescent="0.2">
      <c r="H794" s="18"/>
      <c r="M794" s="18"/>
      <c r="N794" s="37"/>
    </row>
    <row r="795" spans="8:14" ht="14.25" customHeight="1" x14ac:dyDescent="0.2">
      <c r="H795" s="18"/>
      <c r="M795" s="18"/>
      <c r="N795" s="37"/>
    </row>
    <row r="796" spans="8:14" ht="14.25" customHeight="1" x14ac:dyDescent="0.2">
      <c r="H796" s="18"/>
      <c r="M796" s="18"/>
      <c r="N796" s="37"/>
    </row>
    <row r="797" spans="8:14" ht="14.25" customHeight="1" x14ac:dyDescent="0.2">
      <c r="H797" s="18"/>
      <c r="M797" s="18"/>
      <c r="N797" s="37"/>
    </row>
    <row r="798" spans="8:14" ht="14.25" customHeight="1" x14ac:dyDescent="0.2">
      <c r="H798" s="18"/>
      <c r="M798" s="18"/>
      <c r="N798" s="37"/>
    </row>
    <row r="799" spans="8:14" ht="14.25" customHeight="1" x14ac:dyDescent="0.2">
      <c r="H799" s="18"/>
      <c r="M799" s="18"/>
      <c r="N799" s="37"/>
    </row>
    <row r="800" spans="8:14" ht="14.25" customHeight="1" x14ac:dyDescent="0.2">
      <c r="H800" s="18"/>
      <c r="M800" s="18"/>
      <c r="N800" s="37"/>
    </row>
    <row r="801" spans="8:14" ht="14.25" customHeight="1" x14ac:dyDescent="0.2">
      <c r="H801" s="18"/>
      <c r="M801" s="18"/>
      <c r="N801" s="37"/>
    </row>
    <row r="802" spans="8:14" ht="14.25" customHeight="1" x14ac:dyDescent="0.2">
      <c r="H802" s="18"/>
      <c r="M802" s="18"/>
      <c r="N802" s="37"/>
    </row>
    <row r="803" spans="8:14" ht="14.25" customHeight="1" x14ac:dyDescent="0.2">
      <c r="H803" s="18"/>
      <c r="M803" s="18"/>
      <c r="N803" s="37"/>
    </row>
    <row r="804" spans="8:14" ht="14.25" customHeight="1" x14ac:dyDescent="0.2">
      <c r="H804" s="18"/>
      <c r="M804" s="18"/>
      <c r="N804" s="37"/>
    </row>
    <row r="805" spans="8:14" ht="14.25" customHeight="1" x14ac:dyDescent="0.2">
      <c r="H805" s="18"/>
      <c r="M805" s="18"/>
      <c r="N805" s="37"/>
    </row>
    <row r="806" spans="8:14" ht="14.25" customHeight="1" x14ac:dyDescent="0.2">
      <c r="H806" s="18"/>
      <c r="M806" s="18"/>
      <c r="N806" s="37"/>
    </row>
    <row r="807" spans="8:14" ht="14.25" customHeight="1" x14ac:dyDescent="0.2">
      <c r="H807" s="18"/>
      <c r="M807" s="18"/>
      <c r="N807" s="37"/>
    </row>
    <row r="808" spans="8:14" ht="14.25" customHeight="1" x14ac:dyDescent="0.2">
      <c r="H808" s="18"/>
      <c r="M808" s="18"/>
      <c r="N808" s="37"/>
    </row>
    <row r="809" spans="8:14" ht="14.25" customHeight="1" x14ac:dyDescent="0.2">
      <c r="H809" s="18"/>
      <c r="M809" s="18"/>
      <c r="N809" s="37"/>
    </row>
    <row r="810" spans="8:14" ht="14.25" customHeight="1" x14ac:dyDescent="0.2">
      <c r="H810" s="18"/>
      <c r="M810" s="18"/>
      <c r="N810" s="37"/>
    </row>
    <row r="811" spans="8:14" ht="14.25" customHeight="1" x14ac:dyDescent="0.2">
      <c r="H811" s="18"/>
      <c r="M811" s="18"/>
      <c r="N811" s="37"/>
    </row>
    <row r="812" spans="8:14" ht="14.25" customHeight="1" x14ac:dyDescent="0.2">
      <c r="H812" s="18"/>
      <c r="M812" s="18"/>
      <c r="N812" s="37"/>
    </row>
    <row r="813" spans="8:14" ht="14.25" customHeight="1" x14ac:dyDescent="0.2">
      <c r="H813" s="18"/>
      <c r="M813" s="18"/>
      <c r="N813" s="37"/>
    </row>
    <row r="814" spans="8:14" ht="14.25" customHeight="1" x14ac:dyDescent="0.2">
      <c r="H814" s="18"/>
      <c r="M814" s="18"/>
      <c r="N814" s="37"/>
    </row>
    <row r="815" spans="8:14" ht="14.25" customHeight="1" x14ac:dyDescent="0.2">
      <c r="H815" s="18"/>
      <c r="M815" s="18"/>
      <c r="N815" s="37"/>
    </row>
    <row r="816" spans="8:14" ht="14.25" customHeight="1" x14ac:dyDescent="0.2">
      <c r="H816" s="18"/>
      <c r="M816" s="18"/>
      <c r="N816" s="37"/>
    </row>
    <row r="817" spans="8:14" ht="14.25" customHeight="1" x14ac:dyDescent="0.2">
      <c r="H817" s="18"/>
      <c r="M817" s="18"/>
      <c r="N817" s="37"/>
    </row>
    <row r="818" spans="8:14" ht="14.25" customHeight="1" x14ac:dyDescent="0.2">
      <c r="H818" s="18"/>
      <c r="M818" s="18"/>
      <c r="N818" s="37"/>
    </row>
    <row r="819" spans="8:14" ht="14.25" customHeight="1" x14ac:dyDescent="0.2">
      <c r="H819" s="18"/>
      <c r="M819" s="18"/>
      <c r="N819" s="37"/>
    </row>
    <row r="820" spans="8:14" ht="14.25" customHeight="1" x14ac:dyDescent="0.2">
      <c r="H820" s="18"/>
      <c r="M820" s="18"/>
      <c r="N820" s="37"/>
    </row>
    <row r="821" spans="8:14" ht="14.25" customHeight="1" x14ac:dyDescent="0.2">
      <c r="H821" s="18"/>
      <c r="M821" s="18"/>
      <c r="N821" s="37"/>
    </row>
    <row r="822" spans="8:14" ht="14.25" customHeight="1" x14ac:dyDescent="0.2">
      <c r="H822" s="18"/>
      <c r="M822" s="18"/>
      <c r="N822" s="37"/>
    </row>
    <row r="823" spans="8:14" ht="14.25" customHeight="1" x14ac:dyDescent="0.2">
      <c r="H823" s="18"/>
      <c r="M823" s="18"/>
      <c r="N823" s="37"/>
    </row>
    <row r="824" spans="8:14" ht="14.25" customHeight="1" x14ac:dyDescent="0.2">
      <c r="H824" s="18"/>
      <c r="M824" s="18"/>
      <c r="N824" s="37"/>
    </row>
    <row r="825" spans="8:14" ht="14.25" customHeight="1" x14ac:dyDescent="0.2">
      <c r="H825" s="18"/>
      <c r="M825" s="18"/>
      <c r="N825" s="37"/>
    </row>
    <row r="826" spans="8:14" ht="14.25" customHeight="1" x14ac:dyDescent="0.2">
      <c r="H826" s="18"/>
      <c r="M826" s="18"/>
      <c r="N826" s="37"/>
    </row>
    <row r="827" spans="8:14" ht="14.25" customHeight="1" x14ac:dyDescent="0.2">
      <c r="H827" s="18"/>
      <c r="M827" s="18"/>
      <c r="N827" s="37"/>
    </row>
    <row r="828" spans="8:14" ht="14.25" customHeight="1" x14ac:dyDescent="0.2">
      <c r="H828" s="18"/>
      <c r="M828" s="18"/>
      <c r="N828" s="37"/>
    </row>
    <row r="829" spans="8:14" ht="14.25" customHeight="1" x14ac:dyDescent="0.2">
      <c r="H829" s="18"/>
      <c r="M829" s="18"/>
      <c r="N829" s="37"/>
    </row>
    <row r="830" spans="8:14" ht="14.25" customHeight="1" x14ac:dyDescent="0.2">
      <c r="H830" s="18"/>
      <c r="M830" s="18"/>
      <c r="N830" s="37"/>
    </row>
    <row r="831" spans="8:14" ht="14.25" customHeight="1" x14ac:dyDescent="0.2">
      <c r="H831" s="18"/>
      <c r="M831" s="18"/>
      <c r="N831" s="37"/>
    </row>
    <row r="832" spans="8:14" ht="14.25" customHeight="1" x14ac:dyDescent="0.2">
      <c r="H832" s="18"/>
      <c r="M832" s="18"/>
      <c r="N832" s="37"/>
    </row>
    <row r="833" spans="8:14" ht="14.25" customHeight="1" x14ac:dyDescent="0.2">
      <c r="H833" s="18"/>
      <c r="M833" s="18"/>
      <c r="N833" s="37"/>
    </row>
    <row r="834" spans="8:14" ht="14.25" customHeight="1" x14ac:dyDescent="0.2">
      <c r="H834" s="18"/>
      <c r="M834" s="18"/>
      <c r="N834" s="37"/>
    </row>
    <row r="835" spans="8:14" ht="14.25" customHeight="1" x14ac:dyDescent="0.2">
      <c r="H835" s="18"/>
      <c r="M835" s="18"/>
      <c r="N835" s="37"/>
    </row>
    <row r="836" spans="8:14" ht="14.25" customHeight="1" x14ac:dyDescent="0.2">
      <c r="H836" s="18"/>
      <c r="M836" s="18"/>
      <c r="N836" s="37"/>
    </row>
    <row r="837" spans="8:14" ht="14.25" customHeight="1" x14ac:dyDescent="0.2">
      <c r="H837" s="18"/>
      <c r="M837" s="18"/>
      <c r="N837" s="37"/>
    </row>
    <row r="838" spans="8:14" ht="14.25" customHeight="1" x14ac:dyDescent="0.2">
      <c r="H838" s="18"/>
      <c r="M838" s="18"/>
      <c r="N838" s="37"/>
    </row>
    <row r="839" spans="8:14" ht="14.25" customHeight="1" x14ac:dyDescent="0.2">
      <c r="H839" s="18"/>
      <c r="M839" s="18"/>
      <c r="N839" s="37"/>
    </row>
    <row r="840" spans="8:14" ht="14.25" customHeight="1" x14ac:dyDescent="0.2">
      <c r="H840" s="18"/>
      <c r="M840" s="18"/>
      <c r="N840" s="37"/>
    </row>
    <row r="841" spans="8:14" ht="14.25" customHeight="1" x14ac:dyDescent="0.2">
      <c r="H841" s="18"/>
      <c r="M841" s="18"/>
      <c r="N841" s="37"/>
    </row>
    <row r="842" spans="8:14" ht="14.25" customHeight="1" x14ac:dyDescent="0.2">
      <c r="H842" s="18"/>
      <c r="M842" s="18"/>
      <c r="N842" s="37"/>
    </row>
    <row r="843" spans="8:14" ht="14.25" customHeight="1" x14ac:dyDescent="0.2">
      <c r="H843" s="18"/>
      <c r="M843" s="18"/>
      <c r="N843" s="37"/>
    </row>
    <row r="844" spans="8:14" ht="14.25" customHeight="1" x14ac:dyDescent="0.2">
      <c r="H844" s="18"/>
      <c r="M844" s="18"/>
      <c r="N844" s="37"/>
    </row>
    <row r="845" spans="8:14" ht="14.25" customHeight="1" x14ac:dyDescent="0.2">
      <c r="H845" s="18"/>
      <c r="M845" s="18"/>
      <c r="N845" s="37"/>
    </row>
    <row r="846" spans="8:14" ht="14.25" customHeight="1" x14ac:dyDescent="0.2">
      <c r="H846" s="18"/>
      <c r="M846" s="18"/>
      <c r="N846" s="37"/>
    </row>
    <row r="847" spans="8:14" ht="14.25" customHeight="1" x14ac:dyDescent="0.2">
      <c r="H847" s="18"/>
      <c r="M847" s="18"/>
      <c r="N847" s="37"/>
    </row>
    <row r="848" spans="8:14" ht="14.25" customHeight="1" x14ac:dyDescent="0.2">
      <c r="H848" s="18"/>
      <c r="M848" s="18"/>
      <c r="N848" s="37"/>
    </row>
    <row r="849" spans="8:14" ht="14.25" customHeight="1" x14ac:dyDescent="0.2">
      <c r="H849" s="18"/>
      <c r="M849" s="18"/>
      <c r="N849" s="37"/>
    </row>
    <row r="850" spans="8:14" ht="14.25" customHeight="1" x14ac:dyDescent="0.2">
      <c r="H850" s="18"/>
      <c r="M850" s="18"/>
      <c r="N850" s="37"/>
    </row>
    <row r="851" spans="8:14" ht="14.25" customHeight="1" x14ac:dyDescent="0.2">
      <c r="H851" s="18"/>
      <c r="M851" s="18"/>
      <c r="N851" s="37"/>
    </row>
    <row r="852" spans="8:14" ht="14.25" customHeight="1" x14ac:dyDescent="0.2">
      <c r="H852" s="18"/>
      <c r="M852" s="18"/>
      <c r="N852" s="37"/>
    </row>
    <row r="853" spans="8:14" ht="14.25" customHeight="1" x14ac:dyDescent="0.2">
      <c r="H853" s="18"/>
      <c r="M853" s="18"/>
      <c r="N853" s="37"/>
    </row>
    <row r="854" spans="8:14" ht="14.25" customHeight="1" x14ac:dyDescent="0.2">
      <c r="H854" s="18"/>
      <c r="M854" s="18"/>
      <c r="N854" s="37"/>
    </row>
    <row r="855" spans="8:14" ht="14.25" customHeight="1" x14ac:dyDescent="0.2">
      <c r="H855" s="18"/>
      <c r="M855" s="18"/>
      <c r="N855" s="37"/>
    </row>
    <row r="856" spans="8:14" ht="14.25" customHeight="1" x14ac:dyDescent="0.2">
      <c r="H856" s="18"/>
      <c r="M856" s="18"/>
      <c r="N856" s="37"/>
    </row>
    <row r="857" spans="8:14" ht="14.25" customHeight="1" x14ac:dyDescent="0.2">
      <c r="H857" s="18"/>
      <c r="M857" s="18"/>
      <c r="N857" s="37"/>
    </row>
    <row r="858" spans="8:14" ht="14.25" customHeight="1" x14ac:dyDescent="0.2">
      <c r="H858" s="18"/>
      <c r="M858" s="18"/>
      <c r="N858" s="37"/>
    </row>
    <row r="859" spans="8:14" ht="14.25" customHeight="1" x14ac:dyDescent="0.2">
      <c r="H859" s="18"/>
      <c r="M859" s="18"/>
      <c r="N859" s="37"/>
    </row>
    <row r="860" spans="8:14" ht="14.25" customHeight="1" x14ac:dyDescent="0.2">
      <c r="H860" s="18"/>
      <c r="M860" s="18"/>
      <c r="N860" s="37"/>
    </row>
    <row r="861" spans="8:14" ht="14.25" customHeight="1" x14ac:dyDescent="0.2">
      <c r="H861" s="18"/>
      <c r="M861" s="18"/>
      <c r="N861" s="37"/>
    </row>
    <row r="862" spans="8:14" ht="14.25" customHeight="1" x14ac:dyDescent="0.2">
      <c r="H862" s="18"/>
      <c r="M862" s="18"/>
      <c r="N862" s="37"/>
    </row>
    <row r="863" spans="8:14" ht="14.25" customHeight="1" x14ac:dyDescent="0.2">
      <c r="H863" s="18"/>
      <c r="M863" s="18"/>
      <c r="N863" s="37"/>
    </row>
    <row r="864" spans="8:14" ht="14.25" customHeight="1" x14ac:dyDescent="0.2">
      <c r="H864" s="18"/>
      <c r="M864" s="18"/>
      <c r="N864" s="37"/>
    </row>
    <row r="865" spans="8:14" ht="14.25" customHeight="1" x14ac:dyDescent="0.2">
      <c r="H865" s="18"/>
      <c r="M865" s="18"/>
      <c r="N865" s="37"/>
    </row>
    <row r="866" spans="8:14" ht="14.25" customHeight="1" x14ac:dyDescent="0.2">
      <c r="H866" s="18"/>
      <c r="M866" s="18"/>
      <c r="N866" s="37"/>
    </row>
    <row r="867" spans="8:14" ht="14.25" customHeight="1" x14ac:dyDescent="0.2">
      <c r="H867" s="18"/>
      <c r="M867" s="18"/>
      <c r="N867" s="37"/>
    </row>
    <row r="868" spans="8:14" ht="14.25" customHeight="1" x14ac:dyDescent="0.2">
      <c r="H868" s="18"/>
      <c r="M868" s="18"/>
      <c r="N868" s="37"/>
    </row>
    <row r="869" spans="8:14" ht="14.25" customHeight="1" x14ac:dyDescent="0.2">
      <c r="H869" s="18"/>
      <c r="M869" s="18"/>
      <c r="N869" s="37"/>
    </row>
    <row r="870" spans="8:14" ht="14.25" customHeight="1" x14ac:dyDescent="0.2">
      <c r="H870" s="18"/>
      <c r="M870" s="18"/>
      <c r="N870" s="37"/>
    </row>
    <row r="871" spans="8:14" ht="14.25" customHeight="1" x14ac:dyDescent="0.2">
      <c r="H871" s="18"/>
      <c r="M871" s="18"/>
      <c r="N871" s="37"/>
    </row>
    <row r="872" spans="8:14" ht="14.25" customHeight="1" x14ac:dyDescent="0.2">
      <c r="H872" s="18"/>
      <c r="M872" s="18"/>
      <c r="N872" s="37"/>
    </row>
    <row r="873" spans="8:14" ht="14.25" customHeight="1" x14ac:dyDescent="0.2">
      <c r="H873" s="18"/>
      <c r="M873" s="18"/>
      <c r="N873" s="37"/>
    </row>
    <row r="874" spans="8:14" ht="14.25" customHeight="1" x14ac:dyDescent="0.2">
      <c r="H874" s="18"/>
      <c r="M874" s="18"/>
      <c r="N874" s="37"/>
    </row>
    <row r="875" spans="8:14" ht="14.25" customHeight="1" x14ac:dyDescent="0.2">
      <c r="H875" s="18"/>
      <c r="M875" s="18"/>
      <c r="N875" s="37"/>
    </row>
    <row r="876" spans="8:14" ht="14.25" customHeight="1" x14ac:dyDescent="0.2">
      <c r="H876" s="18"/>
      <c r="M876" s="18"/>
      <c r="N876" s="37"/>
    </row>
    <row r="877" spans="8:14" ht="14.25" customHeight="1" x14ac:dyDescent="0.2">
      <c r="H877" s="18"/>
      <c r="M877" s="18"/>
      <c r="N877" s="37"/>
    </row>
    <row r="878" spans="8:14" ht="14.25" customHeight="1" x14ac:dyDescent="0.2">
      <c r="H878" s="18"/>
      <c r="M878" s="18"/>
      <c r="N878" s="37"/>
    </row>
    <row r="879" spans="8:14" ht="14.25" customHeight="1" x14ac:dyDescent="0.2">
      <c r="H879" s="18"/>
      <c r="M879" s="18"/>
      <c r="N879" s="37"/>
    </row>
    <row r="880" spans="8:14" ht="14.25" customHeight="1" x14ac:dyDescent="0.2">
      <c r="H880" s="18"/>
      <c r="M880" s="18"/>
      <c r="N880" s="37"/>
    </row>
    <row r="881" spans="8:14" ht="14.25" customHeight="1" x14ac:dyDescent="0.2">
      <c r="H881" s="18"/>
      <c r="M881" s="18"/>
      <c r="N881" s="37"/>
    </row>
    <row r="882" spans="8:14" ht="14.25" customHeight="1" x14ac:dyDescent="0.2">
      <c r="H882" s="18"/>
      <c r="M882" s="18"/>
      <c r="N882" s="37"/>
    </row>
    <row r="883" spans="8:14" ht="14.25" customHeight="1" x14ac:dyDescent="0.2">
      <c r="H883" s="18"/>
      <c r="M883" s="18"/>
      <c r="N883" s="37"/>
    </row>
    <row r="884" spans="8:14" ht="14.25" customHeight="1" x14ac:dyDescent="0.2">
      <c r="H884" s="18"/>
      <c r="M884" s="18"/>
      <c r="N884" s="37"/>
    </row>
    <row r="885" spans="8:14" ht="14.25" customHeight="1" x14ac:dyDescent="0.2">
      <c r="H885" s="18"/>
      <c r="M885" s="18"/>
      <c r="N885" s="37"/>
    </row>
    <row r="886" spans="8:14" ht="14.25" customHeight="1" x14ac:dyDescent="0.2">
      <c r="H886" s="18"/>
      <c r="M886" s="18"/>
      <c r="N886" s="37"/>
    </row>
    <row r="887" spans="8:14" ht="14.25" customHeight="1" x14ac:dyDescent="0.2">
      <c r="H887" s="18"/>
      <c r="M887" s="18"/>
      <c r="N887" s="37"/>
    </row>
    <row r="888" spans="8:14" ht="14.25" customHeight="1" x14ac:dyDescent="0.2">
      <c r="H888" s="18"/>
      <c r="M888" s="18"/>
      <c r="N888" s="37"/>
    </row>
    <row r="889" spans="8:14" ht="14.25" customHeight="1" x14ac:dyDescent="0.2">
      <c r="H889" s="18"/>
      <c r="M889" s="18"/>
      <c r="N889" s="37"/>
    </row>
    <row r="890" spans="8:14" ht="14.25" customHeight="1" x14ac:dyDescent="0.2">
      <c r="H890" s="18"/>
      <c r="M890" s="18"/>
      <c r="N890" s="37"/>
    </row>
    <row r="891" spans="8:14" ht="14.25" customHeight="1" x14ac:dyDescent="0.2">
      <c r="H891" s="18"/>
      <c r="M891" s="18"/>
      <c r="N891" s="37"/>
    </row>
    <row r="892" spans="8:14" ht="14.25" customHeight="1" x14ac:dyDescent="0.2">
      <c r="H892" s="18"/>
      <c r="M892" s="18"/>
      <c r="N892" s="37"/>
    </row>
    <row r="893" spans="8:14" ht="14.25" customHeight="1" x14ac:dyDescent="0.2">
      <c r="H893" s="18"/>
      <c r="M893" s="18"/>
      <c r="N893" s="37"/>
    </row>
    <row r="894" spans="8:14" ht="14.25" customHeight="1" x14ac:dyDescent="0.2">
      <c r="H894" s="18"/>
      <c r="M894" s="18"/>
      <c r="N894" s="37"/>
    </row>
    <row r="895" spans="8:14" ht="14.25" customHeight="1" x14ac:dyDescent="0.2">
      <c r="H895" s="18"/>
      <c r="M895" s="18"/>
      <c r="N895" s="37"/>
    </row>
    <row r="896" spans="8:14" ht="14.25" customHeight="1" x14ac:dyDescent="0.2">
      <c r="H896" s="18"/>
      <c r="M896" s="18"/>
      <c r="N896" s="37"/>
    </row>
    <row r="897" spans="8:14" ht="14.25" customHeight="1" x14ac:dyDescent="0.2">
      <c r="H897" s="18"/>
      <c r="M897" s="18"/>
      <c r="N897" s="37"/>
    </row>
    <row r="898" spans="8:14" ht="14.25" customHeight="1" x14ac:dyDescent="0.2">
      <c r="H898" s="18"/>
      <c r="M898" s="18"/>
      <c r="N898" s="37"/>
    </row>
    <row r="899" spans="8:14" ht="14.25" customHeight="1" x14ac:dyDescent="0.2">
      <c r="H899" s="18"/>
      <c r="M899" s="18"/>
      <c r="N899" s="37"/>
    </row>
    <row r="900" spans="8:14" ht="14.25" customHeight="1" x14ac:dyDescent="0.2">
      <c r="H900" s="18"/>
      <c r="M900" s="18"/>
      <c r="N900" s="37"/>
    </row>
    <row r="901" spans="8:14" ht="14.25" customHeight="1" x14ac:dyDescent="0.2">
      <c r="H901" s="18"/>
      <c r="M901" s="18"/>
      <c r="N901" s="37"/>
    </row>
    <row r="902" spans="8:14" ht="14.25" customHeight="1" x14ac:dyDescent="0.2">
      <c r="H902" s="18"/>
      <c r="M902" s="18"/>
      <c r="N902" s="37"/>
    </row>
    <row r="903" spans="8:14" ht="14.25" customHeight="1" x14ac:dyDescent="0.2">
      <c r="H903" s="18"/>
      <c r="M903" s="18"/>
      <c r="N903" s="37"/>
    </row>
    <row r="904" spans="8:14" ht="14.25" customHeight="1" x14ac:dyDescent="0.2">
      <c r="H904" s="18"/>
      <c r="M904" s="18"/>
      <c r="N904" s="37"/>
    </row>
    <row r="905" spans="8:14" ht="14.25" customHeight="1" x14ac:dyDescent="0.2">
      <c r="H905" s="18"/>
      <c r="M905" s="18"/>
      <c r="N905" s="37"/>
    </row>
    <row r="906" spans="8:14" ht="14.25" customHeight="1" x14ac:dyDescent="0.2">
      <c r="H906" s="18"/>
      <c r="M906" s="18"/>
      <c r="N906" s="37"/>
    </row>
    <row r="907" spans="8:14" ht="14.25" customHeight="1" x14ac:dyDescent="0.2">
      <c r="H907" s="18"/>
      <c r="M907" s="18"/>
      <c r="N907" s="37"/>
    </row>
    <row r="908" spans="8:14" ht="14.25" customHeight="1" x14ac:dyDescent="0.2">
      <c r="H908" s="18"/>
      <c r="M908" s="18"/>
      <c r="N908" s="37"/>
    </row>
    <row r="909" spans="8:14" ht="14.25" customHeight="1" x14ac:dyDescent="0.2">
      <c r="H909" s="18"/>
      <c r="M909" s="18"/>
      <c r="N909" s="37"/>
    </row>
    <row r="910" spans="8:14" ht="14.25" customHeight="1" x14ac:dyDescent="0.2">
      <c r="H910" s="18"/>
      <c r="M910" s="18"/>
      <c r="N910" s="37"/>
    </row>
    <row r="911" spans="8:14" ht="14.25" customHeight="1" x14ac:dyDescent="0.2">
      <c r="H911" s="18"/>
      <c r="M911" s="18"/>
      <c r="N911" s="37"/>
    </row>
    <row r="912" spans="8:14" ht="14.25" customHeight="1" x14ac:dyDescent="0.2">
      <c r="H912" s="18"/>
      <c r="M912" s="18"/>
      <c r="N912" s="37"/>
    </row>
    <row r="913" spans="8:14" ht="14.25" customHeight="1" x14ac:dyDescent="0.2">
      <c r="H913" s="18"/>
      <c r="M913" s="18"/>
      <c r="N913" s="37"/>
    </row>
    <row r="914" spans="8:14" ht="14.25" customHeight="1" x14ac:dyDescent="0.2">
      <c r="H914" s="18"/>
      <c r="M914" s="18"/>
      <c r="N914" s="37"/>
    </row>
    <row r="915" spans="8:14" ht="14.25" customHeight="1" x14ac:dyDescent="0.2">
      <c r="H915" s="18"/>
      <c r="M915" s="18"/>
      <c r="N915" s="37"/>
    </row>
    <row r="916" spans="8:14" ht="14.25" customHeight="1" x14ac:dyDescent="0.2">
      <c r="H916" s="18"/>
      <c r="M916" s="18"/>
      <c r="N916" s="37"/>
    </row>
    <row r="917" spans="8:14" ht="14.25" customHeight="1" x14ac:dyDescent="0.2">
      <c r="H917" s="18"/>
      <c r="M917" s="18"/>
      <c r="N917" s="37"/>
    </row>
    <row r="918" spans="8:14" ht="14.25" customHeight="1" x14ac:dyDescent="0.2">
      <c r="H918" s="18"/>
      <c r="M918" s="18"/>
      <c r="N918" s="37"/>
    </row>
    <row r="919" spans="8:14" ht="14.25" customHeight="1" x14ac:dyDescent="0.2">
      <c r="H919" s="18"/>
      <c r="M919" s="18"/>
      <c r="N919" s="37"/>
    </row>
    <row r="920" spans="8:14" ht="14.25" customHeight="1" x14ac:dyDescent="0.2">
      <c r="H920" s="18"/>
      <c r="M920" s="18"/>
      <c r="N920" s="37"/>
    </row>
    <row r="921" spans="8:14" ht="14.25" customHeight="1" x14ac:dyDescent="0.2">
      <c r="H921" s="18"/>
      <c r="M921" s="18"/>
      <c r="N921" s="37"/>
    </row>
    <row r="922" spans="8:14" ht="14.25" customHeight="1" x14ac:dyDescent="0.2">
      <c r="H922" s="18"/>
      <c r="M922" s="18"/>
      <c r="N922" s="37"/>
    </row>
    <row r="923" spans="8:14" ht="14.25" customHeight="1" x14ac:dyDescent="0.2">
      <c r="H923" s="18"/>
      <c r="M923" s="18"/>
      <c r="N923" s="37"/>
    </row>
    <row r="924" spans="8:14" ht="14.25" customHeight="1" x14ac:dyDescent="0.2">
      <c r="H924" s="18"/>
      <c r="M924" s="18"/>
      <c r="N924" s="37"/>
    </row>
    <row r="925" spans="8:14" ht="14.25" customHeight="1" x14ac:dyDescent="0.2">
      <c r="H925" s="18"/>
      <c r="M925" s="18"/>
      <c r="N925" s="37"/>
    </row>
    <row r="926" spans="8:14" ht="14.25" customHeight="1" x14ac:dyDescent="0.2">
      <c r="H926" s="18"/>
      <c r="M926" s="18"/>
      <c r="N926" s="37"/>
    </row>
    <row r="927" spans="8:14" ht="14.25" customHeight="1" x14ac:dyDescent="0.2">
      <c r="H927" s="18"/>
      <c r="M927" s="18"/>
      <c r="N927" s="37"/>
    </row>
    <row r="928" spans="8:14" ht="14.25" customHeight="1" x14ac:dyDescent="0.2">
      <c r="H928" s="18"/>
      <c r="M928" s="18"/>
      <c r="N928" s="37"/>
    </row>
    <row r="929" spans="8:14" ht="14.25" customHeight="1" x14ac:dyDescent="0.2">
      <c r="H929" s="18"/>
      <c r="M929" s="18"/>
      <c r="N929" s="37"/>
    </row>
    <row r="930" spans="8:14" ht="14.25" customHeight="1" x14ac:dyDescent="0.2">
      <c r="H930" s="18"/>
      <c r="M930" s="18"/>
      <c r="N930" s="37"/>
    </row>
    <row r="931" spans="8:14" ht="14.25" customHeight="1" x14ac:dyDescent="0.2">
      <c r="H931" s="18"/>
      <c r="M931" s="18"/>
      <c r="N931" s="37"/>
    </row>
    <row r="932" spans="8:14" ht="14.25" customHeight="1" x14ac:dyDescent="0.2">
      <c r="H932" s="18"/>
      <c r="M932" s="18"/>
      <c r="N932" s="37"/>
    </row>
    <row r="933" spans="8:14" ht="14.25" customHeight="1" x14ac:dyDescent="0.2">
      <c r="H933" s="18"/>
      <c r="M933" s="18"/>
      <c r="N933" s="37"/>
    </row>
    <row r="934" spans="8:14" ht="14.25" customHeight="1" x14ac:dyDescent="0.2">
      <c r="H934" s="18"/>
      <c r="M934" s="18"/>
      <c r="N934" s="37"/>
    </row>
    <row r="935" spans="8:14" ht="14.25" customHeight="1" x14ac:dyDescent="0.2">
      <c r="H935" s="18"/>
      <c r="M935" s="18"/>
      <c r="N935" s="37"/>
    </row>
    <row r="936" spans="8:14" ht="14.25" customHeight="1" x14ac:dyDescent="0.2">
      <c r="H936" s="18"/>
      <c r="M936" s="18"/>
      <c r="N936" s="37"/>
    </row>
    <row r="937" spans="8:14" ht="14.25" customHeight="1" x14ac:dyDescent="0.2">
      <c r="H937" s="18"/>
      <c r="M937" s="18"/>
      <c r="N937" s="37"/>
    </row>
    <row r="938" spans="8:14" ht="14.25" customHeight="1" x14ac:dyDescent="0.2">
      <c r="H938" s="18"/>
      <c r="M938" s="18"/>
      <c r="N938" s="37"/>
    </row>
    <row r="939" spans="8:14" ht="14.25" customHeight="1" x14ac:dyDescent="0.2">
      <c r="H939" s="18"/>
      <c r="M939" s="18"/>
      <c r="N939" s="37"/>
    </row>
    <row r="940" spans="8:14" ht="14.25" customHeight="1" x14ac:dyDescent="0.2">
      <c r="H940" s="18"/>
      <c r="M940" s="18"/>
      <c r="N940" s="37"/>
    </row>
    <row r="941" spans="8:14" ht="14.25" customHeight="1" x14ac:dyDescent="0.2">
      <c r="H941" s="18"/>
      <c r="M941" s="18"/>
      <c r="N941" s="37"/>
    </row>
    <row r="942" spans="8:14" ht="14.25" customHeight="1" x14ac:dyDescent="0.2">
      <c r="H942" s="18"/>
      <c r="M942" s="18"/>
      <c r="N942" s="37"/>
    </row>
    <row r="943" spans="8:14" ht="14.25" customHeight="1" x14ac:dyDescent="0.2">
      <c r="H943" s="18"/>
      <c r="M943" s="18"/>
      <c r="N943" s="37"/>
    </row>
    <row r="944" spans="8:14" ht="14.25" customHeight="1" x14ac:dyDescent="0.2">
      <c r="H944" s="18"/>
      <c r="M944" s="18"/>
      <c r="N944" s="37"/>
    </row>
    <row r="945" spans="8:14" ht="14.25" customHeight="1" x14ac:dyDescent="0.2">
      <c r="H945" s="18"/>
      <c r="M945" s="18"/>
      <c r="N945" s="37"/>
    </row>
    <row r="946" spans="8:14" ht="14.25" customHeight="1" x14ac:dyDescent="0.2">
      <c r="H946" s="18"/>
      <c r="M946" s="18"/>
      <c r="N946" s="37"/>
    </row>
    <row r="947" spans="8:14" ht="14.25" customHeight="1" x14ac:dyDescent="0.2">
      <c r="H947" s="18"/>
      <c r="M947" s="18"/>
      <c r="N947" s="37"/>
    </row>
    <row r="948" spans="8:14" ht="14.25" customHeight="1" x14ac:dyDescent="0.2">
      <c r="H948" s="18"/>
      <c r="M948" s="18"/>
      <c r="N948" s="37"/>
    </row>
    <row r="949" spans="8:14" ht="14.25" customHeight="1" x14ac:dyDescent="0.2">
      <c r="H949" s="18"/>
      <c r="M949" s="18"/>
      <c r="N949" s="37"/>
    </row>
    <row r="950" spans="8:14" ht="14.25" customHeight="1" x14ac:dyDescent="0.2">
      <c r="H950" s="18"/>
      <c r="M950" s="18"/>
      <c r="N950" s="37"/>
    </row>
    <row r="951" spans="8:14" ht="14.25" customHeight="1" x14ac:dyDescent="0.2">
      <c r="H951" s="18"/>
      <c r="M951" s="18"/>
      <c r="N951" s="37"/>
    </row>
    <row r="952" spans="8:14" ht="14.25" customHeight="1" x14ac:dyDescent="0.2">
      <c r="H952" s="18"/>
      <c r="M952" s="18"/>
      <c r="N952" s="37"/>
    </row>
    <row r="953" spans="8:14" ht="14.25" customHeight="1" x14ac:dyDescent="0.2">
      <c r="H953" s="18"/>
      <c r="M953" s="18"/>
      <c r="N953" s="37"/>
    </row>
    <row r="954" spans="8:14" ht="14.25" customHeight="1" x14ac:dyDescent="0.2">
      <c r="H954" s="18"/>
      <c r="M954" s="18"/>
      <c r="N954" s="37"/>
    </row>
    <row r="955" spans="8:14" ht="14.25" customHeight="1" x14ac:dyDescent="0.2">
      <c r="H955" s="18"/>
      <c r="M955" s="18"/>
      <c r="N955" s="37"/>
    </row>
    <row r="956" spans="8:14" ht="14.25" customHeight="1" x14ac:dyDescent="0.2">
      <c r="H956" s="18"/>
      <c r="M956" s="18"/>
      <c r="N956" s="37"/>
    </row>
    <row r="957" spans="8:14" ht="14.25" customHeight="1" x14ac:dyDescent="0.2">
      <c r="H957" s="18"/>
      <c r="M957" s="18"/>
      <c r="N957" s="37"/>
    </row>
    <row r="958" spans="8:14" ht="14.25" customHeight="1" x14ac:dyDescent="0.2">
      <c r="H958" s="18"/>
      <c r="M958" s="18"/>
      <c r="N958" s="37"/>
    </row>
    <row r="959" spans="8:14" ht="14.25" customHeight="1" x14ac:dyDescent="0.2">
      <c r="H959" s="18"/>
      <c r="M959" s="18"/>
      <c r="N959" s="37"/>
    </row>
    <row r="960" spans="8:14" ht="14.25" customHeight="1" x14ac:dyDescent="0.2">
      <c r="H960" s="18"/>
      <c r="M960" s="18"/>
      <c r="N960" s="37"/>
    </row>
    <row r="961" spans="8:14" ht="14.25" customHeight="1" x14ac:dyDescent="0.2">
      <c r="H961" s="18"/>
      <c r="M961" s="18"/>
      <c r="N961" s="37"/>
    </row>
    <row r="962" spans="8:14" ht="14.25" customHeight="1" x14ac:dyDescent="0.2">
      <c r="H962" s="18"/>
      <c r="M962" s="18"/>
      <c r="N962" s="37"/>
    </row>
    <row r="963" spans="8:14" ht="14.25" customHeight="1" x14ac:dyDescent="0.2">
      <c r="H963" s="18"/>
      <c r="M963" s="18"/>
      <c r="N963" s="37"/>
    </row>
    <row r="964" spans="8:14" ht="14.25" customHeight="1" x14ac:dyDescent="0.2">
      <c r="H964" s="18"/>
      <c r="M964" s="18"/>
      <c r="N964" s="37"/>
    </row>
    <row r="965" spans="8:14" ht="14.25" customHeight="1" x14ac:dyDescent="0.2">
      <c r="H965" s="18"/>
      <c r="M965" s="18"/>
      <c r="N965" s="37"/>
    </row>
    <row r="966" spans="8:14" ht="14.25" customHeight="1" x14ac:dyDescent="0.2">
      <c r="H966" s="18"/>
      <c r="M966" s="18"/>
      <c r="N966" s="37"/>
    </row>
    <row r="967" spans="8:14" ht="14.25" customHeight="1" x14ac:dyDescent="0.2">
      <c r="H967" s="18"/>
      <c r="M967" s="18"/>
      <c r="N967" s="37"/>
    </row>
    <row r="968" spans="8:14" ht="14.25" customHeight="1" x14ac:dyDescent="0.2">
      <c r="H968" s="18"/>
      <c r="M968" s="18"/>
      <c r="N968" s="37"/>
    </row>
    <row r="969" spans="8:14" ht="14.25" customHeight="1" x14ac:dyDescent="0.2">
      <c r="H969" s="18"/>
      <c r="M969" s="18"/>
      <c r="N969" s="37"/>
    </row>
    <row r="970" spans="8:14" ht="14.25" customHeight="1" x14ac:dyDescent="0.2">
      <c r="H970" s="18"/>
      <c r="M970" s="18"/>
      <c r="N970" s="37"/>
    </row>
    <row r="971" spans="8:14" ht="14.25" customHeight="1" x14ac:dyDescent="0.2">
      <c r="H971" s="18"/>
      <c r="M971" s="18"/>
      <c r="N971" s="37"/>
    </row>
    <row r="972" spans="8:14" ht="14.25" customHeight="1" x14ac:dyDescent="0.2">
      <c r="H972" s="18"/>
      <c r="M972" s="18"/>
      <c r="N972" s="37"/>
    </row>
    <row r="973" spans="8:14" ht="14.25" customHeight="1" x14ac:dyDescent="0.2">
      <c r="H973" s="18"/>
      <c r="M973" s="18"/>
      <c r="N973" s="37"/>
    </row>
    <row r="974" spans="8:14" ht="14.25" customHeight="1" x14ac:dyDescent="0.2">
      <c r="H974" s="18"/>
      <c r="M974" s="18"/>
      <c r="N974" s="37"/>
    </row>
    <row r="975" spans="8:14" ht="14.25" customHeight="1" x14ac:dyDescent="0.2">
      <c r="H975" s="18"/>
      <c r="M975" s="18"/>
      <c r="N975" s="37"/>
    </row>
    <row r="976" spans="8:14" ht="14.25" customHeight="1" x14ac:dyDescent="0.2">
      <c r="H976" s="18"/>
      <c r="M976" s="18"/>
      <c r="N976" s="37"/>
    </row>
    <row r="977" spans="8:14" ht="14.25" customHeight="1" x14ac:dyDescent="0.2">
      <c r="H977" s="18"/>
      <c r="M977" s="18"/>
      <c r="N977" s="37"/>
    </row>
    <row r="978" spans="8:14" ht="14.25" customHeight="1" x14ac:dyDescent="0.2">
      <c r="H978" s="18"/>
      <c r="M978" s="18"/>
      <c r="N978" s="37"/>
    </row>
    <row r="979" spans="8:14" ht="14.25" customHeight="1" x14ac:dyDescent="0.2">
      <c r="H979" s="18"/>
      <c r="M979" s="18"/>
      <c r="N979" s="37"/>
    </row>
    <row r="980" spans="8:14" ht="14.25" customHeight="1" x14ac:dyDescent="0.2">
      <c r="H980" s="18"/>
      <c r="M980" s="18"/>
      <c r="N980" s="37"/>
    </row>
    <row r="981" spans="8:14" ht="14.25" customHeight="1" x14ac:dyDescent="0.2">
      <c r="H981" s="18"/>
      <c r="M981" s="18"/>
      <c r="N981" s="37"/>
    </row>
    <row r="982" spans="8:14" ht="14.25" customHeight="1" x14ac:dyDescent="0.2">
      <c r="H982" s="18"/>
      <c r="M982" s="18"/>
      <c r="N982" s="37"/>
    </row>
    <row r="983" spans="8:14" ht="14.25" customHeight="1" x14ac:dyDescent="0.2">
      <c r="H983" s="18"/>
      <c r="M983" s="18"/>
      <c r="N983" s="37"/>
    </row>
    <row r="984" spans="8:14" ht="14.25" customHeight="1" x14ac:dyDescent="0.2">
      <c r="H984" s="18"/>
      <c r="M984" s="18"/>
      <c r="N984" s="37"/>
    </row>
    <row r="985" spans="8:14" ht="14.25" customHeight="1" x14ac:dyDescent="0.2">
      <c r="H985" s="18"/>
      <c r="M985" s="18"/>
      <c r="N985" s="37"/>
    </row>
    <row r="986" spans="8:14" ht="14.25" customHeight="1" x14ac:dyDescent="0.2">
      <c r="H986" s="18"/>
      <c r="M986" s="18"/>
      <c r="N986" s="37"/>
    </row>
    <row r="987" spans="8:14" ht="14.25" customHeight="1" x14ac:dyDescent="0.2">
      <c r="H987" s="18"/>
      <c r="M987" s="18"/>
      <c r="N987" s="37"/>
    </row>
    <row r="988" spans="8:14" ht="14.25" customHeight="1" x14ac:dyDescent="0.2">
      <c r="H988" s="18"/>
      <c r="M988" s="18"/>
      <c r="N988" s="37"/>
    </row>
    <row r="989" spans="8:14" ht="14.25" customHeight="1" x14ac:dyDescent="0.2">
      <c r="H989" s="18"/>
      <c r="M989" s="18"/>
      <c r="N989" s="37"/>
    </row>
    <row r="990" spans="8:14" ht="14.25" customHeight="1" x14ac:dyDescent="0.2">
      <c r="H990" s="18"/>
      <c r="M990" s="18"/>
      <c r="N990" s="37"/>
    </row>
    <row r="991" spans="8:14" ht="14.25" customHeight="1" x14ac:dyDescent="0.2">
      <c r="H991" s="18"/>
      <c r="M991" s="18"/>
      <c r="N991" s="37"/>
    </row>
    <row r="992" spans="8:14" ht="14.25" customHeight="1" x14ac:dyDescent="0.2">
      <c r="H992" s="18"/>
      <c r="M992" s="18"/>
      <c r="N992" s="37"/>
    </row>
    <row r="993" spans="8:14" ht="14.25" customHeight="1" x14ac:dyDescent="0.2">
      <c r="H993" s="18"/>
      <c r="M993" s="18"/>
      <c r="N993" s="37"/>
    </row>
    <row r="994" spans="8:14" ht="14.25" customHeight="1" x14ac:dyDescent="0.2">
      <c r="H994" s="18"/>
      <c r="M994" s="18"/>
      <c r="N994" s="37"/>
    </row>
    <row r="995" spans="8:14" ht="14.25" customHeight="1" x14ac:dyDescent="0.2">
      <c r="H995" s="18"/>
      <c r="M995" s="18"/>
      <c r="N995" s="37"/>
    </row>
    <row r="996" spans="8:14" ht="14.25" customHeight="1" x14ac:dyDescent="0.2">
      <c r="H996" s="18"/>
      <c r="M996" s="18"/>
      <c r="N996" s="37"/>
    </row>
    <row r="997" spans="8:14" ht="14.25" customHeight="1" x14ac:dyDescent="0.2">
      <c r="H997" s="18"/>
      <c r="M997" s="18"/>
      <c r="N997" s="37"/>
    </row>
    <row r="998" spans="8:14" ht="14.25" customHeight="1" x14ac:dyDescent="0.2">
      <c r="H998" s="18"/>
      <c r="M998" s="18"/>
      <c r="N998" s="37"/>
    </row>
    <row r="999" spans="8:14" ht="14.25" customHeight="1" x14ac:dyDescent="0.2">
      <c r="H999" s="18"/>
      <c r="M999" s="18"/>
      <c r="N999" s="37"/>
    </row>
    <row r="1000" spans="8:14" ht="14.25" customHeight="1" x14ac:dyDescent="0.2">
      <c r="H1000" s="18"/>
      <c r="M1000" s="18"/>
      <c r="N1000" s="37"/>
    </row>
  </sheetData>
  <autoFilter ref="A1:N1" xr:uid="{00000000-0009-0000-0000-000001000000}">
    <sortState xmlns:xlrd2="http://schemas.microsoft.com/office/spreadsheetml/2017/richdata2" ref="A2:N31">
      <sortCondition descending="1" ref="N1:N31"/>
    </sortState>
  </autoFilter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W14" sqref="W14"/>
    </sheetView>
  </sheetViews>
  <sheetFormatPr baseColWidth="10" defaultColWidth="14.5" defaultRowHeight="15" customHeight="1" x14ac:dyDescent="0.2"/>
  <cols>
    <col min="1" max="1" width="11.1640625" customWidth="1"/>
    <col min="2" max="2" width="7.83203125" customWidth="1"/>
    <col min="3" max="3" width="9.5" customWidth="1"/>
    <col min="4" max="7" width="8.6640625" customWidth="1"/>
    <col min="8" max="8" width="8.83203125" customWidth="1"/>
    <col min="9" max="12" width="8.6640625" customWidth="1"/>
    <col min="13" max="14" width="8.83203125" customWidth="1"/>
    <col min="15" max="26" width="8.6640625" customWidth="1"/>
  </cols>
  <sheetData>
    <row r="1" spans="1:26" ht="57" customHeight="1" x14ac:dyDescent="0.2">
      <c r="A1" s="1" t="s">
        <v>0</v>
      </c>
      <c r="B1" s="2" t="s">
        <v>1</v>
      </c>
      <c r="C1" s="3" t="s">
        <v>110</v>
      </c>
      <c r="D1" s="3" t="s">
        <v>111</v>
      </c>
      <c r="E1" s="3" t="s">
        <v>112</v>
      </c>
      <c r="F1" s="3" t="s">
        <v>113</v>
      </c>
      <c r="G1" s="4" t="s">
        <v>114</v>
      </c>
      <c r="H1" s="5" t="s">
        <v>115</v>
      </c>
      <c r="I1" s="6" t="s">
        <v>8</v>
      </c>
      <c r="J1" s="6" t="s">
        <v>9</v>
      </c>
      <c r="K1" s="6" t="s">
        <v>10</v>
      </c>
      <c r="L1" s="6" t="s">
        <v>116</v>
      </c>
      <c r="M1" s="7" t="s">
        <v>117</v>
      </c>
      <c r="N1" s="8" t="s">
        <v>118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.25" customHeight="1" x14ac:dyDescent="0.2">
      <c r="A2" s="10" t="s">
        <v>119</v>
      </c>
      <c r="B2" s="11">
        <f>29+0.5</f>
        <v>29.5</v>
      </c>
      <c r="C2" s="11">
        <f>14+2</f>
        <v>16</v>
      </c>
      <c r="D2" s="12">
        <v>18.5</v>
      </c>
      <c r="E2" s="12">
        <v>13.5</v>
      </c>
      <c r="F2" s="12">
        <v>5</v>
      </c>
      <c r="G2" s="12">
        <f>SUM(C2:F2)</f>
        <v>53</v>
      </c>
      <c r="H2" s="13">
        <f>B2+G2</f>
        <v>82.5</v>
      </c>
      <c r="I2" s="12">
        <f>19.5+2</f>
        <v>21.5</v>
      </c>
      <c r="J2" s="12">
        <v>13.5</v>
      </c>
      <c r="K2" s="12">
        <v>17</v>
      </c>
      <c r="L2" s="12">
        <v>12</v>
      </c>
      <c r="M2" s="13">
        <f>SUM(I2:L2)</f>
        <v>64</v>
      </c>
      <c r="N2" s="14">
        <f>H2+M2</f>
        <v>146.5</v>
      </c>
    </row>
    <row r="3" spans="1:26" ht="14.25" customHeight="1" x14ac:dyDescent="0.2">
      <c r="A3" s="20" t="s">
        <v>120</v>
      </c>
      <c r="B3" s="21">
        <f>27+0.5</f>
        <v>27.5</v>
      </c>
      <c r="C3" s="21">
        <v>13</v>
      </c>
      <c r="D3" s="22">
        <v>4</v>
      </c>
      <c r="E3" s="22">
        <f>17.5+0.5</f>
        <v>18</v>
      </c>
      <c r="F3" s="22">
        <v>8</v>
      </c>
      <c r="G3" s="22">
        <f>SUM(C3:F3)</f>
        <v>43</v>
      </c>
      <c r="H3" s="23">
        <f>B3+G3</f>
        <v>70.5</v>
      </c>
      <c r="I3" s="22">
        <v>18.5</v>
      </c>
      <c r="J3" s="22">
        <v>19.5</v>
      </c>
      <c r="K3" s="22">
        <v>18.5</v>
      </c>
      <c r="L3" s="22">
        <v>10</v>
      </c>
      <c r="M3" s="23">
        <f>SUM(I3:L3)</f>
        <v>66.5</v>
      </c>
      <c r="N3" s="24">
        <f>H3+M3</f>
        <v>137</v>
      </c>
    </row>
    <row r="4" spans="1:26" ht="14.25" customHeight="1" x14ac:dyDescent="0.2">
      <c r="A4" s="10" t="s">
        <v>121</v>
      </c>
      <c r="B4" s="11">
        <f>23.5+0.5</f>
        <v>24</v>
      </c>
      <c r="C4" s="11">
        <v>3</v>
      </c>
      <c r="D4" s="12">
        <v>7</v>
      </c>
      <c r="E4" s="12">
        <v>17</v>
      </c>
      <c r="F4" s="12">
        <v>8</v>
      </c>
      <c r="G4" s="12">
        <f>SUM(C4:F4)</f>
        <v>35</v>
      </c>
      <c r="H4" s="13">
        <f>B4+G4</f>
        <v>59</v>
      </c>
      <c r="I4" s="12">
        <v>18</v>
      </c>
      <c r="J4" s="12">
        <v>23</v>
      </c>
      <c r="K4" s="12">
        <v>19</v>
      </c>
      <c r="L4" s="12">
        <v>10</v>
      </c>
      <c r="M4" s="13">
        <f>SUM(I4:L4)</f>
        <v>70</v>
      </c>
      <c r="N4" s="49">
        <f>H4+M4</f>
        <v>129</v>
      </c>
    </row>
    <row r="5" spans="1:26" ht="14.25" customHeight="1" x14ac:dyDescent="0.2">
      <c r="A5" s="20" t="s">
        <v>122</v>
      </c>
      <c r="B5" s="21">
        <f>22.5+1</f>
        <v>23.5</v>
      </c>
      <c r="C5" s="21">
        <v>9</v>
      </c>
      <c r="D5" s="22">
        <v>0</v>
      </c>
      <c r="E5" s="22">
        <v>15.5</v>
      </c>
      <c r="F5" s="22">
        <v>9</v>
      </c>
      <c r="G5" s="22">
        <f>SUM(C5:F5)</f>
        <v>33.5</v>
      </c>
      <c r="H5" s="23">
        <f>B5+G5</f>
        <v>57</v>
      </c>
      <c r="I5" s="22">
        <v>21.5</v>
      </c>
      <c r="J5" s="22">
        <v>17.5</v>
      </c>
      <c r="K5" s="22">
        <v>16</v>
      </c>
      <c r="L5" s="22">
        <v>16</v>
      </c>
      <c r="M5" s="23">
        <f>SUM(I5:L5)</f>
        <v>71</v>
      </c>
      <c r="N5" s="50">
        <f>H5+M5</f>
        <v>128</v>
      </c>
    </row>
    <row r="6" spans="1:26" ht="14.25" customHeight="1" x14ac:dyDescent="0.2">
      <c r="A6" s="10" t="s">
        <v>123</v>
      </c>
      <c r="B6" s="11">
        <f>23.5-0.5</f>
        <v>23</v>
      </c>
      <c r="C6" s="11">
        <v>10.5</v>
      </c>
      <c r="D6" s="12">
        <v>13</v>
      </c>
      <c r="E6" s="12">
        <v>15</v>
      </c>
      <c r="F6" s="12">
        <v>6</v>
      </c>
      <c r="G6" s="12">
        <f>SUM(C6:F6)</f>
        <v>44.5</v>
      </c>
      <c r="H6" s="13">
        <f>B6+G6</f>
        <v>67.5</v>
      </c>
      <c r="I6" s="12">
        <v>17</v>
      </c>
      <c r="J6" s="12">
        <v>12.5</v>
      </c>
      <c r="K6" s="12">
        <v>16</v>
      </c>
      <c r="L6" s="12">
        <v>13</v>
      </c>
      <c r="M6" s="13">
        <f>SUM(I6:L6)</f>
        <v>58.5</v>
      </c>
      <c r="N6" s="28">
        <f>H6+M6</f>
        <v>126</v>
      </c>
    </row>
    <row r="7" spans="1:26" ht="14.25" customHeight="1" thickBot="1" x14ac:dyDescent="0.25">
      <c r="A7" s="82" t="s">
        <v>124</v>
      </c>
      <c r="B7" s="83">
        <v>25</v>
      </c>
      <c r="C7" s="83">
        <v>5.5</v>
      </c>
      <c r="D7" s="84">
        <v>4</v>
      </c>
      <c r="E7" s="84">
        <v>17.5</v>
      </c>
      <c r="F7" s="84">
        <v>5</v>
      </c>
      <c r="G7" s="84">
        <f>SUM(C7:F7)</f>
        <v>32</v>
      </c>
      <c r="H7" s="18">
        <f>B7+G7</f>
        <v>57</v>
      </c>
      <c r="I7" s="84">
        <v>21</v>
      </c>
      <c r="J7" s="84">
        <v>16</v>
      </c>
      <c r="K7" s="84">
        <v>22.5</v>
      </c>
      <c r="L7" s="84">
        <v>8.5</v>
      </c>
      <c r="M7" s="18">
        <f>SUM(I7:L7)</f>
        <v>68</v>
      </c>
      <c r="N7" s="29">
        <f>H7+M7</f>
        <v>125</v>
      </c>
    </row>
    <row r="8" spans="1:26" ht="14.25" customHeight="1" x14ac:dyDescent="0.2">
      <c r="A8" s="94" t="s">
        <v>125</v>
      </c>
      <c r="B8" s="95">
        <f>26.5+0.5</f>
        <v>27</v>
      </c>
      <c r="C8" s="95">
        <v>17</v>
      </c>
      <c r="D8" s="87">
        <v>5.5</v>
      </c>
      <c r="E8" s="87">
        <v>14</v>
      </c>
      <c r="F8" s="87">
        <v>3</v>
      </c>
      <c r="G8" s="87">
        <f>SUM(C8:F8)</f>
        <v>39.5</v>
      </c>
      <c r="H8" s="88">
        <f>B8+G8</f>
        <v>66.5</v>
      </c>
      <c r="I8" s="87">
        <v>10</v>
      </c>
      <c r="J8" s="87">
        <v>16.5</v>
      </c>
      <c r="K8" s="87">
        <v>13.5</v>
      </c>
      <c r="L8" s="87">
        <v>15</v>
      </c>
      <c r="M8" s="88">
        <f>SUM(I8:L8)</f>
        <v>55</v>
      </c>
      <c r="N8" s="96">
        <f>H8+M8</f>
        <v>121.5</v>
      </c>
    </row>
    <row r="9" spans="1:26" ht="14.25" customHeight="1" x14ac:dyDescent="0.2">
      <c r="A9" s="97" t="s">
        <v>126</v>
      </c>
      <c r="B9" s="83">
        <f>20-0.5</f>
        <v>19.5</v>
      </c>
      <c r="C9" s="83">
        <f>14.5+1</f>
        <v>15.5</v>
      </c>
      <c r="D9" s="84">
        <v>5</v>
      </c>
      <c r="E9" s="84">
        <v>15.5</v>
      </c>
      <c r="F9" s="84">
        <v>0</v>
      </c>
      <c r="G9" s="84">
        <f>SUM(C9:F9)</f>
        <v>36</v>
      </c>
      <c r="H9" s="18">
        <f>B9+G9</f>
        <v>55.5</v>
      </c>
      <c r="I9" s="84">
        <v>21</v>
      </c>
      <c r="J9" s="84">
        <v>21</v>
      </c>
      <c r="K9" s="84">
        <v>14.5</v>
      </c>
      <c r="L9" s="84">
        <v>8</v>
      </c>
      <c r="M9" s="18">
        <f>SUM(I9:L9)</f>
        <v>64.5</v>
      </c>
      <c r="N9" s="98">
        <f>H9+M9</f>
        <v>120</v>
      </c>
    </row>
    <row r="10" spans="1:26" ht="14.25" customHeight="1" x14ac:dyDescent="0.2">
      <c r="A10" s="99" t="s">
        <v>127</v>
      </c>
      <c r="B10" s="84">
        <f>23.5-1</f>
        <v>22.5</v>
      </c>
      <c r="C10" s="84">
        <v>13</v>
      </c>
      <c r="D10" s="84">
        <v>0</v>
      </c>
      <c r="E10" s="84">
        <f>18+0.5</f>
        <v>18.5</v>
      </c>
      <c r="F10" s="84">
        <v>7</v>
      </c>
      <c r="G10" s="84">
        <f>SUM(C10:F10)</f>
        <v>38.5</v>
      </c>
      <c r="H10" s="18">
        <f>B10+G10</f>
        <v>61</v>
      </c>
      <c r="I10" s="84">
        <v>16</v>
      </c>
      <c r="J10" s="84">
        <v>16.5</v>
      </c>
      <c r="K10" s="84">
        <v>15.5</v>
      </c>
      <c r="L10" s="84">
        <v>11</v>
      </c>
      <c r="M10" s="18">
        <f>SUM(I10:L10)</f>
        <v>59</v>
      </c>
      <c r="N10" s="98">
        <f>H10+M10</f>
        <v>120</v>
      </c>
    </row>
    <row r="11" spans="1:26" ht="14.25" customHeight="1" thickBot="1" x14ac:dyDescent="0.25">
      <c r="A11" s="90" t="s">
        <v>129</v>
      </c>
      <c r="B11" s="91">
        <f>23.5+0.5</f>
        <v>24</v>
      </c>
      <c r="C11" s="91">
        <v>11</v>
      </c>
      <c r="D11" s="91">
        <v>6</v>
      </c>
      <c r="E11" s="91">
        <f>11+0.5</f>
        <v>11.5</v>
      </c>
      <c r="F11" s="91">
        <v>6</v>
      </c>
      <c r="G11" s="91">
        <f>SUM(C11:F11)</f>
        <v>34.5</v>
      </c>
      <c r="H11" s="92">
        <f>B11+G11</f>
        <v>58.5</v>
      </c>
      <c r="I11" s="91">
        <v>17</v>
      </c>
      <c r="J11" s="91">
        <v>16</v>
      </c>
      <c r="K11" s="91">
        <v>17</v>
      </c>
      <c r="L11" s="91">
        <v>11.5</v>
      </c>
      <c r="M11" s="92">
        <f>SUM(I11:L11)</f>
        <v>61.5</v>
      </c>
      <c r="N11" s="100">
        <f>H11+M11</f>
        <v>120</v>
      </c>
    </row>
    <row r="12" spans="1:26" ht="14.25" customHeight="1" x14ac:dyDescent="0.2">
      <c r="A12" s="38" t="s">
        <v>128</v>
      </c>
      <c r="B12" s="17">
        <f>21+0.5</f>
        <v>21.5</v>
      </c>
      <c r="C12" s="17">
        <v>8.5</v>
      </c>
      <c r="D12" s="17">
        <v>10</v>
      </c>
      <c r="E12" s="17">
        <v>15</v>
      </c>
      <c r="F12" s="17">
        <v>5</v>
      </c>
      <c r="G12" s="17">
        <f>SUM(C12:F12)</f>
        <v>38.5</v>
      </c>
      <c r="H12" s="18">
        <f>B12+G12</f>
        <v>60</v>
      </c>
      <c r="I12" s="17">
        <v>15</v>
      </c>
      <c r="J12" s="17">
        <v>11</v>
      </c>
      <c r="K12" s="17">
        <v>19.5</v>
      </c>
      <c r="L12" s="17">
        <v>14</v>
      </c>
      <c r="M12" s="18">
        <f>SUM(I12:L12)</f>
        <v>59.5</v>
      </c>
      <c r="N12" s="37">
        <f>H12+M12</f>
        <v>119.5</v>
      </c>
    </row>
    <row r="13" spans="1:26" ht="14.25" customHeight="1" x14ac:dyDescent="0.2">
      <c r="A13" s="38" t="s">
        <v>130</v>
      </c>
      <c r="B13" s="17">
        <f>19.5+0.5</f>
        <v>20</v>
      </c>
      <c r="C13" s="17">
        <v>12</v>
      </c>
      <c r="D13" s="17">
        <v>8</v>
      </c>
      <c r="E13" s="17">
        <v>12.5</v>
      </c>
      <c r="F13" s="17">
        <v>7</v>
      </c>
      <c r="G13" s="17">
        <f>SUM(C13:F13)</f>
        <v>39.5</v>
      </c>
      <c r="H13" s="18">
        <f>B13+G13</f>
        <v>59.5</v>
      </c>
      <c r="I13" s="17">
        <v>12.5</v>
      </c>
      <c r="J13" s="17">
        <v>14.5</v>
      </c>
      <c r="K13" s="17">
        <v>15.5</v>
      </c>
      <c r="L13" s="17">
        <v>14.5</v>
      </c>
      <c r="M13" s="18">
        <f>SUM(I13:L13)</f>
        <v>57</v>
      </c>
      <c r="N13" s="37">
        <f>H13+M13</f>
        <v>116.5</v>
      </c>
    </row>
    <row r="14" spans="1:26" ht="14.25" customHeight="1" x14ac:dyDescent="0.2">
      <c r="A14" s="38" t="s">
        <v>131</v>
      </c>
      <c r="B14" s="17">
        <f>21.5+0.5</f>
        <v>22</v>
      </c>
      <c r="C14" s="17">
        <v>11</v>
      </c>
      <c r="D14" s="17">
        <v>5.5</v>
      </c>
      <c r="E14" s="17">
        <v>14</v>
      </c>
      <c r="F14" s="17">
        <v>6</v>
      </c>
      <c r="G14" s="17">
        <f>SUM(C14:F14)</f>
        <v>36.5</v>
      </c>
      <c r="H14" s="18">
        <f>B14+G14</f>
        <v>58.5</v>
      </c>
      <c r="I14" s="17">
        <v>18</v>
      </c>
      <c r="J14" s="17">
        <v>15.5</v>
      </c>
      <c r="K14" s="17">
        <v>9.5</v>
      </c>
      <c r="L14" s="17">
        <v>14.5</v>
      </c>
      <c r="M14" s="18">
        <f>SUM(I14:L14)</f>
        <v>57.5</v>
      </c>
      <c r="N14" s="37">
        <f>H14+M14</f>
        <v>116</v>
      </c>
    </row>
    <row r="15" spans="1:26" ht="14.25" customHeight="1" x14ac:dyDescent="0.2">
      <c r="A15" s="38" t="s">
        <v>132</v>
      </c>
      <c r="B15" s="17">
        <f>22.5+0.5</f>
        <v>23</v>
      </c>
      <c r="C15" s="17">
        <v>10</v>
      </c>
      <c r="D15" s="17">
        <v>9.5</v>
      </c>
      <c r="E15" s="17">
        <v>12</v>
      </c>
      <c r="F15" s="17">
        <v>4</v>
      </c>
      <c r="G15" s="17">
        <f>SUM(C15:F15)</f>
        <v>35.5</v>
      </c>
      <c r="H15" s="18">
        <f>B15+G15</f>
        <v>58.5</v>
      </c>
      <c r="I15" s="17">
        <v>16</v>
      </c>
      <c r="J15" s="17">
        <v>16</v>
      </c>
      <c r="K15" s="17">
        <v>14</v>
      </c>
      <c r="L15" s="17">
        <v>10.5</v>
      </c>
      <c r="M15" s="18">
        <f>SUM(I15:L15)</f>
        <v>56.5</v>
      </c>
      <c r="N15" s="37">
        <f>H15+M15</f>
        <v>115</v>
      </c>
    </row>
    <row r="16" spans="1:26" ht="14.25" customHeight="1" x14ac:dyDescent="0.2">
      <c r="A16" s="38" t="s">
        <v>133</v>
      </c>
      <c r="B16" s="17">
        <f>22-0.5</f>
        <v>21.5</v>
      </c>
      <c r="C16" s="17">
        <v>8.5</v>
      </c>
      <c r="D16" s="17">
        <v>0</v>
      </c>
      <c r="E16" s="17">
        <v>13.5</v>
      </c>
      <c r="F16" s="17">
        <v>6</v>
      </c>
      <c r="G16" s="17">
        <f>SUM(C16:F16)</f>
        <v>28</v>
      </c>
      <c r="H16" s="18">
        <f>B16+G16</f>
        <v>49.5</v>
      </c>
      <c r="I16" s="17">
        <v>24</v>
      </c>
      <c r="J16" s="17">
        <v>16.5</v>
      </c>
      <c r="K16" s="17">
        <v>13.5</v>
      </c>
      <c r="L16" s="17">
        <v>9.5</v>
      </c>
      <c r="M16" s="18">
        <f>SUM(I16:L16)</f>
        <v>63.5</v>
      </c>
      <c r="N16" s="37">
        <f>H16+M16</f>
        <v>113</v>
      </c>
    </row>
    <row r="17" spans="1:14" ht="14.25" customHeight="1" x14ac:dyDescent="0.2">
      <c r="A17" s="38" t="s">
        <v>134</v>
      </c>
      <c r="B17" s="17">
        <f>24+0.5</f>
        <v>24.5</v>
      </c>
      <c r="C17" s="17">
        <v>12.5</v>
      </c>
      <c r="D17" s="17">
        <v>6</v>
      </c>
      <c r="E17" s="17">
        <v>11.5</v>
      </c>
      <c r="F17" s="17">
        <v>5</v>
      </c>
      <c r="G17" s="17">
        <f>SUM(C17:F17)</f>
        <v>35</v>
      </c>
      <c r="H17" s="18">
        <f>B17+G17</f>
        <v>59.5</v>
      </c>
      <c r="I17" s="17">
        <v>17</v>
      </c>
      <c r="J17" s="17">
        <v>6</v>
      </c>
      <c r="K17" s="17">
        <v>17</v>
      </c>
      <c r="L17" s="17">
        <v>12</v>
      </c>
      <c r="M17" s="18">
        <f>SUM(I17:L17)</f>
        <v>52</v>
      </c>
      <c r="N17" s="37">
        <f>H17+M17</f>
        <v>111.5</v>
      </c>
    </row>
    <row r="18" spans="1:14" ht="14.25" customHeight="1" x14ac:dyDescent="0.2">
      <c r="A18" s="38" t="s">
        <v>135</v>
      </c>
      <c r="B18" s="17">
        <f>21.5+0.5</f>
        <v>22</v>
      </c>
      <c r="C18" s="17">
        <v>6</v>
      </c>
      <c r="D18" s="17">
        <v>5</v>
      </c>
      <c r="E18" s="17">
        <v>10</v>
      </c>
      <c r="F18" s="17">
        <v>6</v>
      </c>
      <c r="G18" s="17">
        <f>SUM(C18:F18)</f>
        <v>27</v>
      </c>
      <c r="H18" s="18">
        <f>B18+G18</f>
        <v>49</v>
      </c>
      <c r="I18" s="17">
        <v>18</v>
      </c>
      <c r="J18" s="17">
        <v>15</v>
      </c>
      <c r="K18" s="17">
        <v>15.5</v>
      </c>
      <c r="L18" s="17">
        <v>8.5</v>
      </c>
      <c r="M18" s="18">
        <f>SUM(I18:L18)</f>
        <v>57</v>
      </c>
      <c r="N18" s="37">
        <f>H18+M18</f>
        <v>106</v>
      </c>
    </row>
    <row r="19" spans="1:14" ht="14.25" customHeight="1" x14ac:dyDescent="0.2">
      <c r="A19" s="38" t="s">
        <v>136</v>
      </c>
      <c r="B19" s="17">
        <f>22-1</f>
        <v>21</v>
      </c>
      <c r="C19" s="17">
        <v>7</v>
      </c>
      <c r="D19" s="17">
        <v>6</v>
      </c>
      <c r="E19" s="17">
        <v>14.5</v>
      </c>
      <c r="F19" s="17">
        <v>4</v>
      </c>
      <c r="G19" s="17">
        <f>SUM(C19:F19)</f>
        <v>31.5</v>
      </c>
      <c r="H19" s="18">
        <f>B19+G19</f>
        <v>52.5</v>
      </c>
      <c r="I19" s="17">
        <v>19</v>
      </c>
      <c r="J19" s="17">
        <v>11.5</v>
      </c>
      <c r="K19" s="17">
        <v>14.5</v>
      </c>
      <c r="L19" s="17">
        <v>7.5</v>
      </c>
      <c r="M19" s="18">
        <f>SUM(I19:L19)</f>
        <v>52.5</v>
      </c>
      <c r="N19" s="37">
        <f>H19+M19</f>
        <v>105</v>
      </c>
    </row>
    <row r="20" spans="1:14" ht="14.25" customHeight="1" x14ac:dyDescent="0.2">
      <c r="A20" s="38" t="s">
        <v>137</v>
      </c>
      <c r="B20" s="17">
        <f>20-0.5</f>
        <v>19.5</v>
      </c>
      <c r="C20" s="17">
        <v>17</v>
      </c>
      <c r="D20" s="17">
        <v>8</v>
      </c>
      <c r="E20" s="17">
        <v>8</v>
      </c>
      <c r="F20" s="17">
        <v>3</v>
      </c>
      <c r="G20" s="17">
        <f>SUM(C20:F20)</f>
        <v>36</v>
      </c>
      <c r="H20" s="18">
        <f>B20+G20</f>
        <v>55.5</v>
      </c>
      <c r="I20" s="17">
        <v>13.5</v>
      </c>
      <c r="J20" s="17">
        <v>13.5</v>
      </c>
      <c r="K20" s="17">
        <v>8</v>
      </c>
      <c r="L20" s="17">
        <f>13.5+1</f>
        <v>14.5</v>
      </c>
      <c r="M20" s="18">
        <f>SUM(I20:L20)</f>
        <v>49.5</v>
      </c>
      <c r="N20" s="37">
        <f>H20+M20</f>
        <v>105</v>
      </c>
    </row>
    <row r="21" spans="1:14" ht="14.25" customHeight="1" x14ac:dyDescent="0.2">
      <c r="A21" s="38" t="s">
        <v>138</v>
      </c>
      <c r="B21" s="17">
        <f>22.5+0.5</f>
        <v>23</v>
      </c>
      <c r="C21" s="17">
        <v>6</v>
      </c>
      <c r="D21" s="17">
        <v>0</v>
      </c>
      <c r="E21" s="17">
        <v>16</v>
      </c>
      <c r="F21" s="17">
        <v>3</v>
      </c>
      <c r="G21" s="17">
        <f>SUM(C21:F21)</f>
        <v>25</v>
      </c>
      <c r="H21" s="18">
        <f>B21+G21</f>
        <v>48</v>
      </c>
      <c r="I21" s="17">
        <v>11.5</v>
      </c>
      <c r="J21" s="17">
        <f>14+1</f>
        <v>15</v>
      </c>
      <c r="K21" s="17">
        <v>16</v>
      </c>
      <c r="L21" s="17">
        <v>8</v>
      </c>
      <c r="M21" s="18">
        <f>SUM(I21:L21)</f>
        <v>50.5</v>
      </c>
      <c r="N21" s="37">
        <f>H21+M21</f>
        <v>98.5</v>
      </c>
    </row>
    <row r="22" spans="1:14" ht="14.25" customHeight="1" x14ac:dyDescent="0.2">
      <c r="A22" s="38" t="s">
        <v>139</v>
      </c>
      <c r="B22" s="17">
        <f>19.5+0.5</f>
        <v>20</v>
      </c>
      <c r="C22" s="17">
        <v>11</v>
      </c>
      <c r="D22" s="17">
        <v>0</v>
      </c>
      <c r="E22" s="17">
        <v>10.5</v>
      </c>
      <c r="F22" s="17">
        <v>5</v>
      </c>
      <c r="G22" s="17">
        <f>SUM(C22:F22)</f>
        <v>26.5</v>
      </c>
      <c r="H22" s="18">
        <f>B22+G22</f>
        <v>46.5</v>
      </c>
      <c r="I22" s="17">
        <v>18</v>
      </c>
      <c r="J22" s="17">
        <v>9.5</v>
      </c>
      <c r="K22" s="17">
        <v>16</v>
      </c>
      <c r="L22" s="17">
        <v>6</v>
      </c>
      <c r="M22" s="18">
        <f>SUM(I22:L22)</f>
        <v>49.5</v>
      </c>
      <c r="N22" s="37">
        <f>H22+M22</f>
        <v>96</v>
      </c>
    </row>
    <row r="23" spans="1:14" ht="14.25" customHeight="1" x14ac:dyDescent="0.2">
      <c r="A23" s="38" t="s">
        <v>140</v>
      </c>
      <c r="B23" s="17">
        <f>26-1</f>
        <v>25</v>
      </c>
      <c r="C23" s="17">
        <v>7.5</v>
      </c>
      <c r="D23" s="17">
        <v>5</v>
      </c>
      <c r="E23" s="17">
        <v>7</v>
      </c>
      <c r="F23" s="17">
        <v>2</v>
      </c>
      <c r="G23" s="17">
        <f>SUM(C23:F23)</f>
        <v>21.5</v>
      </c>
      <c r="H23" s="18">
        <f>B23+G23</f>
        <v>46.5</v>
      </c>
      <c r="I23" s="17">
        <v>15.5</v>
      </c>
      <c r="J23" s="17">
        <v>10.5</v>
      </c>
      <c r="K23" s="17">
        <v>15</v>
      </c>
      <c r="L23" s="17">
        <v>8.5</v>
      </c>
      <c r="M23" s="18">
        <f>SUM(I23:L23)</f>
        <v>49.5</v>
      </c>
      <c r="N23" s="37">
        <f>H23+M23</f>
        <v>96</v>
      </c>
    </row>
    <row r="24" spans="1:14" ht="14.25" customHeight="1" x14ac:dyDescent="0.2">
      <c r="A24" s="38" t="s">
        <v>141</v>
      </c>
      <c r="B24" s="17">
        <f>17+0.5</f>
        <v>17.5</v>
      </c>
      <c r="C24" s="17">
        <v>6</v>
      </c>
      <c r="D24" s="17">
        <v>3</v>
      </c>
      <c r="E24" s="17">
        <v>11</v>
      </c>
      <c r="F24" s="17">
        <v>3</v>
      </c>
      <c r="G24" s="17">
        <f>SUM(C24:F24)</f>
        <v>23</v>
      </c>
      <c r="H24" s="18">
        <f>B24+G24</f>
        <v>40.5</v>
      </c>
      <c r="I24" s="17">
        <v>9.5</v>
      </c>
      <c r="J24" s="17">
        <v>17.5</v>
      </c>
      <c r="K24" s="17">
        <v>20.5</v>
      </c>
      <c r="L24" s="17">
        <v>8</v>
      </c>
      <c r="M24" s="18">
        <f>SUM(I24:L24)</f>
        <v>55.5</v>
      </c>
      <c r="N24" s="37">
        <f>H24+M24</f>
        <v>96</v>
      </c>
    </row>
    <row r="25" spans="1:14" ht="14.25" customHeight="1" x14ac:dyDescent="0.2">
      <c r="A25" s="38" t="s">
        <v>142</v>
      </c>
      <c r="B25" s="17">
        <f>22.5+0.5</f>
        <v>23</v>
      </c>
      <c r="C25" s="17">
        <v>5</v>
      </c>
      <c r="D25" s="17">
        <v>6</v>
      </c>
      <c r="E25" s="17">
        <v>6.5</v>
      </c>
      <c r="F25" s="17">
        <v>6</v>
      </c>
      <c r="G25" s="17">
        <f>SUM(C25:F25)</f>
        <v>23.5</v>
      </c>
      <c r="H25" s="18">
        <f>B25+G25</f>
        <v>46.5</v>
      </c>
      <c r="I25" s="17">
        <v>19</v>
      </c>
      <c r="J25" s="17">
        <v>8.5</v>
      </c>
      <c r="K25" s="17">
        <v>11</v>
      </c>
      <c r="L25" s="17">
        <v>10</v>
      </c>
      <c r="M25" s="18">
        <f>SUM(I25:L25)</f>
        <v>48.5</v>
      </c>
      <c r="N25" s="37">
        <f>H25+M25</f>
        <v>95</v>
      </c>
    </row>
    <row r="26" spans="1:14" ht="14.25" customHeight="1" x14ac:dyDescent="0.2">
      <c r="A26" s="38" t="s">
        <v>143</v>
      </c>
      <c r="B26" s="17">
        <f>19.5+0.5</f>
        <v>20</v>
      </c>
      <c r="C26" s="17">
        <v>12</v>
      </c>
      <c r="D26" s="17">
        <v>0</v>
      </c>
      <c r="E26" s="17">
        <v>7.5</v>
      </c>
      <c r="F26" s="17">
        <v>5</v>
      </c>
      <c r="G26" s="17">
        <f>SUM(C26:F26)</f>
        <v>24.5</v>
      </c>
      <c r="H26" s="18">
        <f>B26+G26</f>
        <v>44.5</v>
      </c>
      <c r="I26" s="17">
        <v>10</v>
      </c>
      <c r="J26" s="17">
        <v>12.5</v>
      </c>
      <c r="K26" s="17">
        <v>14.5</v>
      </c>
      <c r="L26" s="17">
        <v>7.5</v>
      </c>
      <c r="M26" s="18">
        <f>SUM(I26:L26)</f>
        <v>44.5</v>
      </c>
      <c r="N26" s="37">
        <f>H26+M26</f>
        <v>89</v>
      </c>
    </row>
    <row r="27" spans="1:14" ht="14.25" customHeight="1" x14ac:dyDescent="0.2">
      <c r="A27" s="38" t="s">
        <v>144</v>
      </c>
      <c r="B27" s="17">
        <f>22+0.5</f>
        <v>22.5</v>
      </c>
      <c r="C27" s="17">
        <v>1.5</v>
      </c>
      <c r="D27" s="17">
        <v>3</v>
      </c>
      <c r="E27" s="17">
        <v>14</v>
      </c>
      <c r="F27" s="17">
        <v>5</v>
      </c>
      <c r="G27" s="17">
        <f>SUM(C27:F27)</f>
        <v>23.5</v>
      </c>
      <c r="H27" s="18">
        <f>B27+G27</f>
        <v>46</v>
      </c>
      <c r="I27" s="17">
        <v>11</v>
      </c>
      <c r="J27" s="17">
        <v>10.5</v>
      </c>
      <c r="K27" s="17">
        <v>16.5</v>
      </c>
      <c r="L27" s="17">
        <v>3.5</v>
      </c>
      <c r="M27" s="18">
        <f>SUM(I27:L27)</f>
        <v>41.5</v>
      </c>
      <c r="N27" s="37">
        <f>H27+M27</f>
        <v>87.5</v>
      </c>
    </row>
    <row r="28" spans="1:14" ht="14.25" customHeight="1" x14ac:dyDescent="0.2">
      <c r="A28" s="38" t="s">
        <v>145</v>
      </c>
      <c r="B28" s="17">
        <f>23.5+1</f>
        <v>24.5</v>
      </c>
      <c r="C28" s="17">
        <v>4</v>
      </c>
      <c r="D28" s="17">
        <v>0</v>
      </c>
      <c r="E28" s="17">
        <v>11.5</v>
      </c>
      <c r="F28" s="17">
        <v>2</v>
      </c>
      <c r="G28" s="17">
        <f>SUM(C28:F28)</f>
        <v>17.5</v>
      </c>
      <c r="H28" s="18">
        <f>B28+G28</f>
        <v>42</v>
      </c>
      <c r="I28" s="17">
        <v>6.5</v>
      </c>
      <c r="J28" s="17">
        <v>18</v>
      </c>
      <c r="K28" s="17">
        <v>18</v>
      </c>
      <c r="L28" s="17">
        <v>2.5</v>
      </c>
      <c r="M28" s="18">
        <f>SUM(I28:L28)</f>
        <v>45</v>
      </c>
      <c r="N28" s="37">
        <f>H28+M28</f>
        <v>87</v>
      </c>
    </row>
    <row r="29" spans="1:14" ht="14.25" customHeight="1" x14ac:dyDescent="0.2">
      <c r="A29" s="40" t="s">
        <v>146</v>
      </c>
      <c r="B29" s="41"/>
      <c r="C29" s="41"/>
      <c r="D29" s="41"/>
      <c r="E29" s="41"/>
      <c r="F29" s="41"/>
      <c r="G29" s="41">
        <f>SUM(C29:F29)</f>
        <v>0</v>
      </c>
      <c r="H29" s="41">
        <f>B29+G29</f>
        <v>0</v>
      </c>
      <c r="I29" s="41"/>
      <c r="J29" s="41"/>
      <c r="K29" s="41"/>
      <c r="L29" s="41"/>
      <c r="M29" s="41">
        <f>SUM(I29:L29)</f>
        <v>0</v>
      </c>
      <c r="N29" s="41">
        <f>H29+M29</f>
        <v>0</v>
      </c>
    </row>
    <row r="30" spans="1:14" ht="14.25" customHeight="1" x14ac:dyDescent="0.2">
      <c r="A30" s="40" t="s">
        <v>147</v>
      </c>
      <c r="B30" s="41"/>
      <c r="C30" s="41"/>
      <c r="D30" s="41"/>
      <c r="E30" s="41"/>
      <c r="F30" s="41"/>
      <c r="G30" s="41">
        <f>SUM(C30:F30)</f>
        <v>0</v>
      </c>
      <c r="H30" s="41">
        <f>B30+G30</f>
        <v>0</v>
      </c>
      <c r="I30" s="41"/>
      <c r="J30" s="41"/>
      <c r="K30" s="41"/>
      <c r="L30" s="41"/>
      <c r="M30" s="41">
        <f>SUM(I30:L30)</f>
        <v>0</v>
      </c>
      <c r="N30" s="41">
        <f>H30+M30</f>
        <v>0</v>
      </c>
    </row>
    <row r="31" spans="1:14" ht="14.25" customHeight="1" x14ac:dyDescent="0.2">
      <c r="A31" s="40" t="s">
        <v>148</v>
      </c>
      <c r="B31" s="41"/>
      <c r="C31" s="41"/>
      <c r="D31" s="41"/>
      <c r="E31" s="41"/>
      <c r="F31" s="41"/>
      <c r="G31" s="41">
        <f>SUM(C31:F31)</f>
        <v>0</v>
      </c>
      <c r="H31" s="41">
        <f>B31+G31</f>
        <v>0</v>
      </c>
      <c r="I31" s="41"/>
      <c r="J31" s="41"/>
      <c r="K31" s="41"/>
      <c r="L31" s="41"/>
      <c r="M31" s="41">
        <f>SUM(I31:L31)</f>
        <v>0</v>
      </c>
      <c r="N31" s="41">
        <f>H31+M31</f>
        <v>0</v>
      </c>
    </row>
    <row r="32" spans="1:14" ht="14.25" customHeight="1" x14ac:dyDescent="0.2">
      <c r="H32" s="18"/>
      <c r="M32" s="18"/>
      <c r="N32" s="37"/>
    </row>
    <row r="33" spans="8:14" ht="14.25" customHeight="1" x14ac:dyDescent="0.2">
      <c r="H33" s="18"/>
      <c r="M33" s="18"/>
      <c r="N33" s="37"/>
    </row>
    <row r="34" spans="8:14" ht="14.25" customHeight="1" x14ac:dyDescent="0.2">
      <c r="H34" s="18"/>
      <c r="M34" s="18"/>
      <c r="N34" s="37"/>
    </row>
    <row r="35" spans="8:14" ht="14.25" customHeight="1" x14ac:dyDescent="0.2">
      <c r="H35" s="18"/>
      <c r="M35" s="18"/>
      <c r="N35" s="37"/>
    </row>
    <row r="36" spans="8:14" ht="14.25" customHeight="1" x14ac:dyDescent="0.2">
      <c r="H36" s="18"/>
      <c r="M36" s="18"/>
      <c r="N36" s="37"/>
    </row>
    <row r="37" spans="8:14" ht="14.25" customHeight="1" x14ac:dyDescent="0.2">
      <c r="H37" s="18"/>
      <c r="M37" s="18"/>
      <c r="N37" s="37"/>
    </row>
    <row r="38" spans="8:14" ht="14.25" customHeight="1" x14ac:dyDescent="0.2">
      <c r="H38" s="18"/>
      <c r="M38" s="18"/>
      <c r="N38" s="37"/>
    </row>
    <row r="39" spans="8:14" ht="14.25" customHeight="1" x14ac:dyDescent="0.2">
      <c r="H39" s="18"/>
      <c r="M39" s="18"/>
      <c r="N39" s="37"/>
    </row>
    <row r="40" spans="8:14" ht="14.25" customHeight="1" x14ac:dyDescent="0.2">
      <c r="H40" s="18"/>
      <c r="M40" s="18"/>
      <c r="N40" s="37"/>
    </row>
    <row r="41" spans="8:14" ht="14.25" customHeight="1" x14ac:dyDescent="0.2">
      <c r="H41" s="18"/>
      <c r="M41" s="18"/>
      <c r="N41" s="37"/>
    </row>
    <row r="42" spans="8:14" ht="14.25" customHeight="1" x14ac:dyDescent="0.2">
      <c r="H42" s="18"/>
      <c r="M42" s="18"/>
      <c r="N42" s="37"/>
    </row>
    <row r="43" spans="8:14" ht="14.25" customHeight="1" x14ac:dyDescent="0.2">
      <c r="H43" s="18"/>
      <c r="M43" s="18"/>
      <c r="N43" s="37"/>
    </row>
    <row r="44" spans="8:14" ht="14.25" customHeight="1" x14ac:dyDescent="0.2">
      <c r="H44" s="18"/>
      <c r="M44" s="18"/>
      <c r="N44" s="37"/>
    </row>
    <row r="45" spans="8:14" ht="14.25" customHeight="1" x14ac:dyDescent="0.2">
      <c r="H45" s="18"/>
      <c r="M45" s="18"/>
      <c r="N45" s="37"/>
    </row>
    <row r="46" spans="8:14" ht="14.25" customHeight="1" x14ac:dyDescent="0.2">
      <c r="H46" s="18"/>
      <c r="M46" s="18"/>
      <c r="N46" s="37"/>
    </row>
    <row r="47" spans="8:14" ht="14.25" customHeight="1" x14ac:dyDescent="0.2">
      <c r="H47" s="18"/>
      <c r="M47" s="18"/>
      <c r="N47" s="37"/>
    </row>
    <row r="48" spans="8:14" ht="14.25" customHeight="1" x14ac:dyDescent="0.2">
      <c r="H48" s="18"/>
      <c r="M48" s="18"/>
      <c r="N48" s="37"/>
    </row>
    <row r="49" spans="8:14" ht="14.25" customHeight="1" x14ac:dyDescent="0.2">
      <c r="H49" s="18"/>
      <c r="M49" s="18"/>
      <c r="N49" s="37"/>
    </row>
    <row r="50" spans="8:14" ht="14.25" customHeight="1" x14ac:dyDescent="0.2">
      <c r="H50" s="18"/>
      <c r="M50" s="18"/>
      <c r="N50" s="37"/>
    </row>
    <row r="51" spans="8:14" ht="14.25" customHeight="1" x14ac:dyDescent="0.2">
      <c r="H51" s="18"/>
      <c r="M51" s="18"/>
      <c r="N51" s="37"/>
    </row>
    <row r="52" spans="8:14" ht="14.25" customHeight="1" x14ac:dyDescent="0.2">
      <c r="H52" s="18"/>
      <c r="M52" s="18"/>
      <c r="N52" s="37"/>
    </row>
    <row r="53" spans="8:14" ht="14.25" customHeight="1" x14ac:dyDescent="0.2">
      <c r="H53" s="18"/>
      <c r="M53" s="18"/>
      <c r="N53" s="37"/>
    </row>
    <row r="54" spans="8:14" ht="14.25" customHeight="1" x14ac:dyDescent="0.2">
      <c r="H54" s="18"/>
      <c r="M54" s="18"/>
      <c r="N54" s="37"/>
    </row>
    <row r="55" spans="8:14" ht="14.25" customHeight="1" x14ac:dyDescent="0.2">
      <c r="H55" s="18"/>
      <c r="M55" s="18"/>
      <c r="N55" s="37"/>
    </row>
    <row r="56" spans="8:14" ht="14.25" customHeight="1" x14ac:dyDescent="0.2">
      <c r="H56" s="18"/>
      <c r="M56" s="18"/>
      <c r="N56" s="37"/>
    </row>
    <row r="57" spans="8:14" ht="14.25" customHeight="1" x14ac:dyDescent="0.2">
      <c r="H57" s="18"/>
      <c r="M57" s="18"/>
      <c r="N57" s="37"/>
    </row>
    <row r="58" spans="8:14" ht="14.25" customHeight="1" x14ac:dyDescent="0.2">
      <c r="H58" s="18"/>
      <c r="M58" s="18"/>
      <c r="N58" s="37"/>
    </row>
    <row r="59" spans="8:14" ht="14.25" customHeight="1" x14ac:dyDescent="0.2">
      <c r="H59" s="18"/>
      <c r="M59" s="18"/>
      <c r="N59" s="37"/>
    </row>
    <row r="60" spans="8:14" ht="14.25" customHeight="1" x14ac:dyDescent="0.2">
      <c r="H60" s="18"/>
      <c r="M60" s="18"/>
      <c r="N60" s="37"/>
    </row>
    <row r="61" spans="8:14" ht="14.25" customHeight="1" x14ac:dyDescent="0.2">
      <c r="H61" s="18"/>
      <c r="M61" s="18"/>
      <c r="N61" s="37"/>
    </row>
    <row r="62" spans="8:14" ht="14.25" customHeight="1" x14ac:dyDescent="0.2">
      <c r="H62" s="18"/>
      <c r="M62" s="18"/>
      <c r="N62" s="37"/>
    </row>
    <row r="63" spans="8:14" ht="14.25" customHeight="1" x14ac:dyDescent="0.2">
      <c r="H63" s="18"/>
      <c r="M63" s="18"/>
      <c r="N63" s="37"/>
    </row>
    <row r="64" spans="8:14" ht="14.25" customHeight="1" x14ac:dyDescent="0.2">
      <c r="H64" s="18"/>
      <c r="M64" s="18"/>
      <c r="N64" s="37"/>
    </row>
    <row r="65" spans="8:14" ht="14.25" customHeight="1" x14ac:dyDescent="0.2">
      <c r="H65" s="18"/>
      <c r="M65" s="18"/>
      <c r="N65" s="37"/>
    </row>
    <row r="66" spans="8:14" ht="14.25" customHeight="1" x14ac:dyDescent="0.2">
      <c r="H66" s="18"/>
      <c r="M66" s="18"/>
      <c r="N66" s="37"/>
    </row>
    <row r="67" spans="8:14" ht="14.25" customHeight="1" x14ac:dyDescent="0.2">
      <c r="H67" s="18"/>
      <c r="M67" s="18"/>
      <c r="N67" s="37"/>
    </row>
    <row r="68" spans="8:14" ht="14.25" customHeight="1" x14ac:dyDescent="0.2">
      <c r="H68" s="18"/>
      <c r="M68" s="18"/>
      <c r="N68" s="37"/>
    </row>
    <row r="69" spans="8:14" ht="14.25" customHeight="1" x14ac:dyDescent="0.2">
      <c r="H69" s="18"/>
      <c r="M69" s="18"/>
      <c r="N69" s="37"/>
    </row>
    <row r="70" spans="8:14" ht="14.25" customHeight="1" x14ac:dyDescent="0.2">
      <c r="H70" s="18"/>
      <c r="M70" s="18"/>
      <c r="N70" s="37"/>
    </row>
    <row r="71" spans="8:14" ht="14.25" customHeight="1" x14ac:dyDescent="0.2">
      <c r="H71" s="18"/>
      <c r="M71" s="18"/>
      <c r="N71" s="37"/>
    </row>
    <row r="72" spans="8:14" ht="14.25" customHeight="1" x14ac:dyDescent="0.2">
      <c r="H72" s="18"/>
      <c r="M72" s="18"/>
      <c r="N72" s="37"/>
    </row>
    <row r="73" spans="8:14" ht="14.25" customHeight="1" x14ac:dyDescent="0.2">
      <c r="H73" s="18"/>
      <c r="M73" s="18"/>
      <c r="N73" s="37"/>
    </row>
    <row r="74" spans="8:14" ht="14.25" customHeight="1" x14ac:dyDescent="0.2">
      <c r="H74" s="18"/>
      <c r="M74" s="18"/>
      <c r="N74" s="37"/>
    </row>
    <row r="75" spans="8:14" ht="14.25" customHeight="1" x14ac:dyDescent="0.2">
      <c r="H75" s="18"/>
      <c r="M75" s="18"/>
      <c r="N75" s="37"/>
    </row>
    <row r="76" spans="8:14" ht="14.25" customHeight="1" x14ac:dyDescent="0.2">
      <c r="H76" s="18"/>
      <c r="M76" s="18"/>
      <c r="N76" s="37"/>
    </row>
    <row r="77" spans="8:14" ht="14.25" customHeight="1" x14ac:dyDescent="0.2">
      <c r="H77" s="18"/>
      <c r="M77" s="18"/>
      <c r="N77" s="37"/>
    </row>
    <row r="78" spans="8:14" ht="14.25" customHeight="1" x14ac:dyDescent="0.2">
      <c r="H78" s="18"/>
      <c r="M78" s="18"/>
      <c r="N78" s="37"/>
    </row>
    <row r="79" spans="8:14" ht="14.25" customHeight="1" x14ac:dyDescent="0.2">
      <c r="H79" s="18"/>
      <c r="M79" s="18"/>
      <c r="N79" s="37"/>
    </row>
    <row r="80" spans="8:14" ht="14.25" customHeight="1" x14ac:dyDescent="0.2">
      <c r="H80" s="18"/>
      <c r="M80" s="18"/>
      <c r="N80" s="37"/>
    </row>
    <row r="81" spans="8:14" ht="14.25" customHeight="1" x14ac:dyDescent="0.2">
      <c r="H81" s="18"/>
      <c r="M81" s="18"/>
      <c r="N81" s="37"/>
    </row>
    <row r="82" spans="8:14" ht="14.25" customHeight="1" x14ac:dyDescent="0.2">
      <c r="H82" s="18"/>
      <c r="M82" s="18"/>
      <c r="N82" s="37"/>
    </row>
    <row r="83" spans="8:14" ht="14.25" customHeight="1" x14ac:dyDescent="0.2">
      <c r="H83" s="18"/>
      <c r="M83" s="18"/>
      <c r="N83" s="37"/>
    </row>
    <row r="84" spans="8:14" ht="14.25" customHeight="1" x14ac:dyDescent="0.2">
      <c r="H84" s="18"/>
      <c r="M84" s="18"/>
      <c r="N84" s="37"/>
    </row>
    <row r="85" spans="8:14" ht="14.25" customHeight="1" x14ac:dyDescent="0.2">
      <c r="H85" s="18"/>
      <c r="M85" s="18"/>
      <c r="N85" s="37"/>
    </row>
    <row r="86" spans="8:14" ht="14.25" customHeight="1" x14ac:dyDescent="0.2">
      <c r="H86" s="18"/>
      <c r="M86" s="18"/>
      <c r="N86" s="37"/>
    </row>
    <row r="87" spans="8:14" ht="14.25" customHeight="1" x14ac:dyDescent="0.2">
      <c r="H87" s="18"/>
      <c r="M87" s="18"/>
      <c r="N87" s="37"/>
    </row>
    <row r="88" spans="8:14" ht="14.25" customHeight="1" x14ac:dyDescent="0.2">
      <c r="H88" s="18"/>
      <c r="M88" s="18"/>
      <c r="N88" s="37"/>
    </row>
    <row r="89" spans="8:14" ht="14.25" customHeight="1" x14ac:dyDescent="0.2">
      <c r="H89" s="18"/>
      <c r="M89" s="18"/>
      <c r="N89" s="37"/>
    </row>
    <row r="90" spans="8:14" ht="14.25" customHeight="1" x14ac:dyDescent="0.2">
      <c r="H90" s="18"/>
      <c r="M90" s="18"/>
      <c r="N90" s="37"/>
    </row>
    <row r="91" spans="8:14" ht="14.25" customHeight="1" x14ac:dyDescent="0.2">
      <c r="H91" s="18"/>
      <c r="M91" s="18"/>
      <c r="N91" s="37"/>
    </row>
    <row r="92" spans="8:14" ht="14.25" customHeight="1" x14ac:dyDescent="0.2">
      <c r="H92" s="18"/>
      <c r="M92" s="18"/>
      <c r="N92" s="37"/>
    </row>
    <row r="93" spans="8:14" ht="14.25" customHeight="1" x14ac:dyDescent="0.2">
      <c r="H93" s="18"/>
      <c r="M93" s="18"/>
      <c r="N93" s="37"/>
    </row>
    <row r="94" spans="8:14" ht="14.25" customHeight="1" x14ac:dyDescent="0.2">
      <c r="H94" s="18"/>
      <c r="M94" s="18"/>
      <c r="N94" s="37"/>
    </row>
    <row r="95" spans="8:14" ht="14.25" customHeight="1" x14ac:dyDescent="0.2">
      <c r="H95" s="18"/>
      <c r="M95" s="18"/>
      <c r="N95" s="37"/>
    </row>
    <row r="96" spans="8:14" ht="14.25" customHeight="1" x14ac:dyDescent="0.2">
      <c r="H96" s="18"/>
      <c r="M96" s="18"/>
      <c r="N96" s="37"/>
    </row>
    <row r="97" spans="8:14" ht="14.25" customHeight="1" x14ac:dyDescent="0.2">
      <c r="H97" s="18"/>
      <c r="M97" s="18"/>
      <c r="N97" s="37"/>
    </row>
    <row r="98" spans="8:14" ht="14.25" customHeight="1" x14ac:dyDescent="0.2">
      <c r="H98" s="18"/>
      <c r="M98" s="18"/>
      <c r="N98" s="37"/>
    </row>
    <row r="99" spans="8:14" ht="14.25" customHeight="1" x14ac:dyDescent="0.2">
      <c r="H99" s="18"/>
      <c r="M99" s="18"/>
      <c r="N99" s="37"/>
    </row>
    <row r="100" spans="8:14" ht="14.25" customHeight="1" x14ac:dyDescent="0.2">
      <c r="H100" s="18"/>
      <c r="M100" s="18"/>
      <c r="N100" s="37"/>
    </row>
    <row r="101" spans="8:14" ht="14.25" customHeight="1" x14ac:dyDescent="0.2">
      <c r="H101" s="18"/>
      <c r="M101" s="18"/>
      <c r="N101" s="37"/>
    </row>
    <row r="102" spans="8:14" ht="14.25" customHeight="1" x14ac:dyDescent="0.2">
      <c r="H102" s="18"/>
      <c r="M102" s="18"/>
      <c r="N102" s="37"/>
    </row>
    <row r="103" spans="8:14" ht="14.25" customHeight="1" x14ac:dyDescent="0.2">
      <c r="H103" s="18"/>
      <c r="M103" s="18"/>
      <c r="N103" s="37"/>
    </row>
    <row r="104" spans="8:14" ht="14.25" customHeight="1" x14ac:dyDescent="0.2">
      <c r="H104" s="18"/>
      <c r="M104" s="18"/>
      <c r="N104" s="37"/>
    </row>
    <row r="105" spans="8:14" ht="14.25" customHeight="1" x14ac:dyDescent="0.2">
      <c r="H105" s="18"/>
      <c r="M105" s="18"/>
      <c r="N105" s="37"/>
    </row>
    <row r="106" spans="8:14" ht="14.25" customHeight="1" x14ac:dyDescent="0.2">
      <c r="H106" s="18"/>
      <c r="M106" s="18"/>
      <c r="N106" s="37"/>
    </row>
    <row r="107" spans="8:14" ht="14.25" customHeight="1" x14ac:dyDescent="0.2">
      <c r="H107" s="18"/>
      <c r="M107" s="18"/>
      <c r="N107" s="37"/>
    </row>
    <row r="108" spans="8:14" ht="14.25" customHeight="1" x14ac:dyDescent="0.2">
      <c r="H108" s="18"/>
      <c r="M108" s="18"/>
      <c r="N108" s="37"/>
    </row>
    <row r="109" spans="8:14" ht="14.25" customHeight="1" x14ac:dyDescent="0.2">
      <c r="H109" s="18"/>
      <c r="M109" s="18"/>
      <c r="N109" s="37"/>
    </row>
    <row r="110" spans="8:14" ht="14.25" customHeight="1" x14ac:dyDescent="0.2">
      <c r="H110" s="18"/>
      <c r="M110" s="18"/>
      <c r="N110" s="37"/>
    </row>
    <row r="111" spans="8:14" ht="14.25" customHeight="1" x14ac:dyDescent="0.2">
      <c r="H111" s="18"/>
      <c r="M111" s="18"/>
      <c r="N111" s="37"/>
    </row>
    <row r="112" spans="8:14" ht="14.25" customHeight="1" x14ac:dyDescent="0.2">
      <c r="H112" s="18"/>
      <c r="M112" s="18"/>
      <c r="N112" s="37"/>
    </row>
    <row r="113" spans="8:14" ht="14.25" customHeight="1" x14ac:dyDescent="0.2">
      <c r="H113" s="18"/>
      <c r="M113" s="18"/>
      <c r="N113" s="37"/>
    </row>
    <row r="114" spans="8:14" ht="14.25" customHeight="1" x14ac:dyDescent="0.2">
      <c r="H114" s="18"/>
      <c r="M114" s="18"/>
      <c r="N114" s="37"/>
    </row>
    <row r="115" spans="8:14" ht="14.25" customHeight="1" x14ac:dyDescent="0.2">
      <c r="H115" s="18"/>
      <c r="M115" s="18"/>
      <c r="N115" s="37"/>
    </row>
    <row r="116" spans="8:14" ht="14.25" customHeight="1" x14ac:dyDescent="0.2">
      <c r="H116" s="18"/>
      <c r="M116" s="18"/>
      <c r="N116" s="37"/>
    </row>
    <row r="117" spans="8:14" ht="14.25" customHeight="1" x14ac:dyDescent="0.2">
      <c r="H117" s="18"/>
      <c r="M117" s="18"/>
      <c r="N117" s="37"/>
    </row>
    <row r="118" spans="8:14" ht="14.25" customHeight="1" x14ac:dyDescent="0.2">
      <c r="H118" s="18"/>
      <c r="M118" s="18"/>
      <c r="N118" s="37"/>
    </row>
    <row r="119" spans="8:14" ht="14.25" customHeight="1" x14ac:dyDescent="0.2">
      <c r="H119" s="18"/>
      <c r="M119" s="18"/>
      <c r="N119" s="37"/>
    </row>
    <row r="120" spans="8:14" ht="14.25" customHeight="1" x14ac:dyDescent="0.2">
      <c r="H120" s="18"/>
      <c r="M120" s="18"/>
      <c r="N120" s="37"/>
    </row>
    <row r="121" spans="8:14" ht="14.25" customHeight="1" x14ac:dyDescent="0.2">
      <c r="H121" s="18"/>
      <c r="M121" s="18"/>
      <c r="N121" s="37"/>
    </row>
    <row r="122" spans="8:14" ht="14.25" customHeight="1" x14ac:dyDescent="0.2">
      <c r="H122" s="18"/>
      <c r="M122" s="18"/>
      <c r="N122" s="37"/>
    </row>
    <row r="123" spans="8:14" ht="14.25" customHeight="1" x14ac:dyDescent="0.2">
      <c r="H123" s="18"/>
      <c r="M123" s="18"/>
      <c r="N123" s="37"/>
    </row>
    <row r="124" spans="8:14" ht="14.25" customHeight="1" x14ac:dyDescent="0.2">
      <c r="H124" s="18"/>
      <c r="M124" s="18"/>
      <c r="N124" s="37"/>
    </row>
    <row r="125" spans="8:14" ht="14.25" customHeight="1" x14ac:dyDescent="0.2">
      <c r="H125" s="18"/>
      <c r="M125" s="18"/>
      <c r="N125" s="37"/>
    </row>
    <row r="126" spans="8:14" ht="14.25" customHeight="1" x14ac:dyDescent="0.2">
      <c r="H126" s="18"/>
      <c r="M126" s="18"/>
      <c r="N126" s="37"/>
    </row>
    <row r="127" spans="8:14" ht="14.25" customHeight="1" x14ac:dyDescent="0.2">
      <c r="H127" s="18"/>
      <c r="M127" s="18"/>
      <c r="N127" s="37"/>
    </row>
    <row r="128" spans="8:14" ht="14.25" customHeight="1" x14ac:dyDescent="0.2">
      <c r="H128" s="18"/>
      <c r="M128" s="18"/>
      <c r="N128" s="37"/>
    </row>
    <row r="129" spans="8:14" ht="14.25" customHeight="1" x14ac:dyDescent="0.2">
      <c r="H129" s="18"/>
      <c r="M129" s="18"/>
      <c r="N129" s="37"/>
    </row>
    <row r="130" spans="8:14" ht="14.25" customHeight="1" x14ac:dyDescent="0.2">
      <c r="H130" s="18"/>
      <c r="M130" s="18"/>
      <c r="N130" s="37"/>
    </row>
    <row r="131" spans="8:14" ht="14.25" customHeight="1" x14ac:dyDescent="0.2">
      <c r="H131" s="18"/>
      <c r="M131" s="18"/>
      <c r="N131" s="37"/>
    </row>
    <row r="132" spans="8:14" ht="14.25" customHeight="1" x14ac:dyDescent="0.2">
      <c r="H132" s="18"/>
      <c r="M132" s="18"/>
      <c r="N132" s="37"/>
    </row>
    <row r="133" spans="8:14" ht="14.25" customHeight="1" x14ac:dyDescent="0.2">
      <c r="H133" s="18"/>
      <c r="M133" s="18"/>
      <c r="N133" s="37"/>
    </row>
    <row r="134" spans="8:14" ht="14.25" customHeight="1" x14ac:dyDescent="0.2">
      <c r="H134" s="18"/>
      <c r="M134" s="18"/>
      <c r="N134" s="37"/>
    </row>
    <row r="135" spans="8:14" ht="14.25" customHeight="1" x14ac:dyDescent="0.2">
      <c r="H135" s="18"/>
      <c r="M135" s="18"/>
      <c r="N135" s="37"/>
    </row>
    <row r="136" spans="8:14" ht="14.25" customHeight="1" x14ac:dyDescent="0.2">
      <c r="H136" s="18"/>
      <c r="M136" s="18"/>
      <c r="N136" s="37"/>
    </row>
    <row r="137" spans="8:14" ht="14.25" customHeight="1" x14ac:dyDescent="0.2">
      <c r="H137" s="18"/>
      <c r="M137" s="18"/>
      <c r="N137" s="37"/>
    </row>
    <row r="138" spans="8:14" ht="14.25" customHeight="1" x14ac:dyDescent="0.2">
      <c r="H138" s="18"/>
      <c r="M138" s="18"/>
      <c r="N138" s="37"/>
    </row>
    <row r="139" spans="8:14" ht="14.25" customHeight="1" x14ac:dyDescent="0.2">
      <c r="H139" s="18"/>
      <c r="M139" s="18"/>
      <c r="N139" s="37"/>
    </row>
    <row r="140" spans="8:14" ht="14.25" customHeight="1" x14ac:dyDescent="0.2">
      <c r="H140" s="18"/>
      <c r="M140" s="18"/>
      <c r="N140" s="37"/>
    </row>
    <row r="141" spans="8:14" ht="14.25" customHeight="1" x14ac:dyDescent="0.2">
      <c r="H141" s="18"/>
      <c r="M141" s="18"/>
      <c r="N141" s="37"/>
    </row>
    <row r="142" spans="8:14" ht="14.25" customHeight="1" x14ac:dyDescent="0.2">
      <c r="H142" s="18"/>
      <c r="M142" s="18"/>
      <c r="N142" s="37"/>
    </row>
    <row r="143" spans="8:14" ht="14.25" customHeight="1" x14ac:dyDescent="0.2">
      <c r="H143" s="18"/>
      <c r="M143" s="18"/>
      <c r="N143" s="37"/>
    </row>
    <row r="144" spans="8:14" ht="14.25" customHeight="1" x14ac:dyDescent="0.2">
      <c r="H144" s="18"/>
      <c r="M144" s="18"/>
      <c r="N144" s="37"/>
    </row>
    <row r="145" spans="8:14" ht="14.25" customHeight="1" x14ac:dyDescent="0.2">
      <c r="H145" s="18"/>
      <c r="M145" s="18"/>
      <c r="N145" s="37"/>
    </row>
    <row r="146" spans="8:14" ht="14.25" customHeight="1" x14ac:dyDescent="0.2">
      <c r="H146" s="18"/>
      <c r="M146" s="18"/>
      <c r="N146" s="37"/>
    </row>
    <row r="147" spans="8:14" ht="14.25" customHeight="1" x14ac:dyDescent="0.2">
      <c r="H147" s="18"/>
      <c r="M147" s="18"/>
      <c r="N147" s="37"/>
    </row>
    <row r="148" spans="8:14" ht="14.25" customHeight="1" x14ac:dyDescent="0.2">
      <c r="H148" s="18"/>
      <c r="M148" s="18"/>
      <c r="N148" s="37"/>
    </row>
    <row r="149" spans="8:14" ht="14.25" customHeight="1" x14ac:dyDescent="0.2">
      <c r="H149" s="18"/>
      <c r="M149" s="18"/>
      <c r="N149" s="37"/>
    </row>
    <row r="150" spans="8:14" ht="14.25" customHeight="1" x14ac:dyDescent="0.2">
      <c r="H150" s="18"/>
      <c r="M150" s="18"/>
      <c r="N150" s="37"/>
    </row>
    <row r="151" spans="8:14" ht="14.25" customHeight="1" x14ac:dyDescent="0.2">
      <c r="H151" s="18"/>
      <c r="M151" s="18"/>
      <c r="N151" s="37"/>
    </row>
    <row r="152" spans="8:14" ht="14.25" customHeight="1" x14ac:dyDescent="0.2">
      <c r="H152" s="18"/>
      <c r="M152" s="18"/>
      <c r="N152" s="37"/>
    </row>
    <row r="153" spans="8:14" ht="14.25" customHeight="1" x14ac:dyDescent="0.2">
      <c r="H153" s="18"/>
      <c r="M153" s="18"/>
      <c r="N153" s="37"/>
    </row>
    <row r="154" spans="8:14" ht="14.25" customHeight="1" x14ac:dyDescent="0.2">
      <c r="H154" s="18"/>
      <c r="M154" s="18"/>
      <c r="N154" s="37"/>
    </row>
    <row r="155" spans="8:14" ht="14.25" customHeight="1" x14ac:dyDescent="0.2">
      <c r="H155" s="18"/>
      <c r="M155" s="18"/>
      <c r="N155" s="37"/>
    </row>
    <row r="156" spans="8:14" ht="14.25" customHeight="1" x14ac:dyDescent="0.2">
      <c r="H156" s="18"/>
      <c r="M156" s="18"/>
      <c r="N156" s="37"/>
    </row>
    <row r="157" spans="8:14" ht="14.25" customHeight="1" x14ac:dyDescent="0.2">
      <c r="H157" s="18"/>
      <c r="M157" s="18"/>
      <c r="N157" s="37"/>
    </row>
    <row r="158" spans="8:14" ht="14.25" customHeight="1" x14ac:dyDescent="0.2">
      <c r="H158" s="18"/>
      <c r="M158" s="18"/>
      <c r="N158" s="37"/>
    </row>
    <row r="159" spans="8:14" ht="14.25" customHeight="1" x14ac:dyDescent="0.2">
      <c r="H159" s="18"/>
      <c r="M159" s="18"/>
      <c r="N159" s="37"/>
    </row>
    <row r="160" spans="8:14" ht="14.25" customHeight="1" x14ac:dyDescent="0.2">
      <c r="H160" s="18"/>
      <c r="M160" s="18"/>
      <c r="N160" s="37"/>
    </row>
    <row r="161" spans="8:14" ht="14.25" customHeight="1" x14ac:dyDescent="0.2">
      <c r="H161" s="18"/>
      <c r="M161" s="18"/>
      <c r="N161" s="37"/>
    </row>
    <row r="162" spans="8:14" ht="14.25" customHeight="1" x14ac:dyDescent="0.2">
      <c r="H162" s="18"/>
      <c r="M162" s="18"/>
      <c r="N162" s="37"/>
    </row>
    <row r="163" spans="8:14" ht="14.25" customHeight="1" x14ac:dyDescent="0.2">
      <c r="H163" s="18"/>
      <c r="M163" s="18"/>
      <c r="N163" s="37"/>
    </row>
    <row r="164" spans="8:14" ht="14.25" customHeight="1" x14ac:dyDescent="0.2">
      <c r="H164" s="18"/>
      <c r="M164" s="18"/>
      <c r="N164" s="37"/>
    </row>
    <row r="165" spans="8:14" ht="14.25" customHeight="1" x14ac:dyDescent="0.2">
      <c r="H165" s="18"/>
      <c r="M165" s="18"/>
      <c r="N165" s="37"/>
    </row>
    <row r="166" spans="8:14" ht="14.25" customHeight="1" x14ac:dyDescent="0.2">
      <c r="H166" s="18"/>
      <c r="M166" s="18"/>
      <c r="N166" s="37"/>
    </row>
    <row r="167" spans="8:14" ht="14.25" customHeight="1" x14ac:dyDescent="0.2">
      <c r="H167" s="18"/>
      <c r="M167" s="18"/>
      <c r="N167" s="37"/>
    </row>
    <row r="168" spans="8:14" ht="14.25" customHeight="1" x14ac:dyDescent="0.2">
      <c r="H168" s="18"/>
      <c r="M168" s="18"/>
      <c r="N168" s="37"/>
    </row>
    <row r="169" spans="8:14" ht="14.25" customHeight="1" x14ac:dyDescent="0.2">
      <c r="H169" s="18"/>
      <c r="M169" s="18"/>
      <c r="N169" s="37"/>
    </row>
    <row r="170" spans="8:14" ht="14.25" customHeight="1" x14ac:dyDescent="0.2">
      <c r="H170" s="18"/>
      <c r="M170" s="18"/>
      <c r="N170" s="37"/>
    </row>
    <row r="171" spans="8:14" ht="14.25" customHeight="1" x14ac:dyDescent="0.2">
      <c r="H171" s="18"/>
      <c r="M171" s="18"/>
      <c r="N171" s="37"/>
    </row>
    <row r="172" spans="8:14" ht="14.25" customHeight="1" x14ac:dyDescent="0.2">
      <c r="H172" s="18"/>
      <c r="M172" s="18"/>
      <c r="N172" s="37"/>
    </row>
    <row r="173" spans="8:14" ht="14.25" customHeight="1" x14ac:dyDescent="0.2">
      <c r="H173" s="18"/>
      <c r="M173" s="18"/>
      <c r="N173" s="37"/>
    </row>
    <row r="174" spans="8:14" ht="14.25" customHeight="1" x14ac:dyDescent="0.2">
      <c r="H174" s="18"/>
      <c r="M174" s="18"/>
      <c r="N174" s="37"/>
    </row>
    <row r="175" spans="8:14" ht="14.25" customHeight="1" x14ac:dyDescent="0.2">
      <c r="H175" s="18"/>
      <c r="M175" s="18"/>
      <c r="N175" s="37"/>
    </row>
    <row r="176" spans="8:14" ht="14.25" customHeight="1" x14ac:dyDescent="0.2">
      <c r="H176" s="18"/>
      <c r="M176" s="18"/>
      <c r="N176" s="37"/>
    </row>
    <row r="177" spans="8:14" ht="14.25" customHeight="1" x14ac:dyDescent="0.2">
      <c r="H177" s="18"/>
      <c r="M177" s="18"/>
      <c r="N177" s="37"/>
    </row>
    <row r="178" spans="8:14" ht="14.25" customHeight="1" x14ac:dyDescent="0.2">
      <c r="H178" s="18"/>
      <c r="M178" s="18"/>
      <c r="N178" s="37"/>
    </row>
    <row r="179" spans="8:14" ht="14.25" customHeight="1" x14ac:dyDescent="0.2">
      <c r="H179" s="18"/>
      <c r="M179" s="18"/>
      <c r="N179" s="37"/>
    </row>
    <row r="180" spans="8:14" ht="14.25" customHeight="1" x14ac:dyDescent="0.2">
      <c r="H180" s="18"/>
      <c r="M180" s="18"/>
      <c r="N180" s="37"/>
    </row>
    <row r="181" spans="8:14" ht="14.25" customHeight="1" x14ac:dyDescent="0.2">
      <c r="H181" s="18"/>
      <c r="M181" s="18"/>
      <c r="N181" s="37"/>
    </row>
    <row r="182" spans="8:14" ht="14.25" customHeight="1" x14ac:dyDescent="0.2">
      <c r="H182" s="18"/>
      <c r="M182" s="18"/>
      <c r="N182" s="37"/>
    </row>
    <row r="183" spans="8:14" ht="14.25" customHeight="1" x14ac:dyDescent="0.2">
      <c r="H183" s="18"/>
      <c r="M183" s="18"/>
      <c r="N183" s="37"/>
    </row>
    <row r="184" spans="8:14" ht="14.25" customHeight="1" x14ac:dyDescent="0.2">
      <c r="H184" s="18"/>
      <c r="M184" s="18"/>
      <c r="N184" s="37"/>
    </row>
    <row r="185" spans="8:14" ht="14.25" customHeight="1" x14ac:dyDescent="0.2">
      <c r="H185" s="18"/>
      <c r="M185" s="18"/>
      <c r="N185" s="37"/>
    </row>
    <row r="186" spans="8:14" ht="14.25" customHeight="1" x14ac:dyDescent="0.2">
      <c r="H186" s="18"/>
      <c r="M186" s="18"/>
      <c r="N186" s="37"/>
    </row>
    <row r="187" spans="8:14" ht="14.25" customHeight="1" x14ac:dyDescent="0.2">
      <c r="H187" s="18"/>
      <c r="M187" s="18"/>
      <c r="N187" s="37"/>
    </row>
    <row r="188" spans="8:14" ht="14.25" customHeight="1" x14ac:dyDescent="0.2">
      <c r="H188" s="18"/>
      <c r="M188" s="18"/>
      <c r="N188" s="37"/>
    </row>
    <row r="189" spans="8:14" ht="14.25" customHeight="1" x14ac:dyDescent="0.2">
      <c r="H189" s="18"/>
      <c r="M189" s="18"/>
      <c r="N189" s="37"/>
    </row>
    <row r="190" spans="8:14" ht="14.25" customHeight="1" x14ac:dyDescent="0.2">
      <c r="H190" s="18"/>
      <c r="M190" s="18"/>
      <c r="N190" s="37"/>
    </row>
    <row r="191" spans="8:14" ht="14.25" customHeight="1" x14ac:dyDescent="0.2">
      <c r="H191" s="18"/>
      <c r="M191" s="18"/>
      <c r="N191" s="37"/>
    </row>
    <row r="192" spans="8:14" ht="14.25" customHeight="1" x14ac:dyDescent="0.2">
      <c r="H192" s="18"/>
      <c r="M192" s="18"/>
      <c r="N192" s="37"/>
    </row>
    <row r="193" spans="8:14" ht="14.25" customHeight="1" x14ac:dyDescent="0.2">
      <c r="H193" s="18"/>
      <c r="M193" s="18"/>
      <c r="N193" s="37"/>
    </row>
    <row r="194" spans="8:14" ht="14.25" customHeight="1" x14ac:dyDescent="0.2">
      <c r="H194" s="18"/>
      <c r="M194" s="18"/>
      <c r="N194" s="37"/>
    </row>
    <row r="195" spans="8:14" ht="14.25" customHeight="1" x14ac:dyDescent="0.2">
      <c r="H195" s="18"/>
      <c r="M195" s="18"/>
      <c r="N195" s="37"/>
    </row>
    <row r="196" spans="8:14" ht="14.25" customHeight="1" x14ac:dyDescent="0.2">
      <c r="H196" s="18"/>
      <c r="M196" s="18"/>
      <c r="N196" s="37"/>
    </row>
    <row r="197" spans="8:14" ht="14.25" customHeight="1" x14ac:dyDescent="0.2">
      <c r="H197" s="18"/>
      <c r="M197" s="18"/>
      <c r="N197" s="37"/>
    </row>
    <row r="198" spans="8:14" ht="14.25" customHeight="1" x14ac:dyDescent="0.2">
      <c r="H198" s="18"/>
      <c r="M198" s="18"/>
      <c r="N198" s="37"/>
    </row>
    <row r="199" spans="8:14" ht="14.25" customHeight="1" x14ac:dyDescent="0.2">
      <c r="H199" s="18"/>
      <c r="M199" s="18"/>
      <c r="N199" s="37"/>
    </row>
    <row r="200" spans="8:14" ht="14.25" customHeight="1" x14ac:dyDescent="0.2">
      <c r="H200" s="18"/>
      <c r="M200" s="18"/>
      <c r="N200" s="37"/>
    </row>
    <row r="201" spans="8:14" ht="14.25" customHeight="1" x14ac:dyDescent="0.2">
      <c r="H201" s="18"/>
      <c r="M201" s="18"/>
      <c r="N201" s="37"/>
    </row>
    <row r="202" spans="8:14" ht="14.25" customHeight="1" x14ac:dyDescent="0.2">
      <c r="H202" s="18"/>
      <c r="M202" s="18"/>
      <c r="N202" s="37"/>
    </row>
    <row r="203" spans="8:14" ht="14.25" customHeight="1" x14ac:dyDescent="0.2">
      <c r="H203" s="18"/>
      <c r="M203" s="18"/>
      <c r="N203" s="37"/>
    </row>
    <row r="204" spans="8:14" ht="14.25" customHeight="1" x14ac:dyDescent="0.2">
      <c r="H204" s="18"/>
      <c r="M204" s="18"/>
      <c r="N204" s="37"/>
    </row>
    <row r="205" spans="8:14" ht="14.25" customHeight="1" x14ac:dyDescent="0.2">
      <c r="H205" s="18"/>
      <c r="M205" s="18"/>
      <c r="N205" s="37"/>
    </row>
    <row r="206" spans="8:14" ht="14.25" customHeight="1" x14ac:dyDescent="0.2">
      <c r="H206" s="18"/>
      <c r="M206" s="18"/>
      <c r="N206" s="37"/>
    </row>
    <row r="207" spans="8:14" ht="14.25" customHeight="1" x14ac:dyDescent="0.2">
      <c r="H207" s="18"/>
      <c r="M207" s="18"/>
      <c r="N207" s="37"/>
    </row>
    <row r="208" spans="8:14" ht="14.25" customHeight="1" x14ac:dyDescent="0.2">
      <c r="H208" s="18"/>
      <c r="M208" s="18"/>
      <c r="N208" s="37"/>
    </row>
    <row r="209" spans="8:14" ht="14.25" customHeight="1" x14ac:dyDescent="0.2">
      <c r="H209" s="18"/>
      <c r="M209" s="18"/>
      <c r="N209" s="37"/>
    </row>
    <row r="210" spans="8:14" ht="14.25" customHeight="1" x14ac:dyDescent="0.2">
      <c r="H210" s="18"/>
      <c r="M210" s="18"/>
      <c r="N210" s="37"/>
    </row>
    <row r="211" spans="8:14" ht="14.25" customHeight="1" x14ac:dyDescent="0.2">
      <c r="H211" s="18"/>
      <c r="M211" s="18"/>
      <c r="N211" s="37"/>
    </row>
    <row r="212" spans="8:14" ht="14.25" customHeight="1" x14ac:dyDescent="0.2">
      <c r="H212" s="18"/>
      <c r="M212" s="18"/>
      <c r="N212" s="37"/>
    </row>
    <row r="213" spans="8:14" ht="14.25" customHeight="1" x14ac:dyDescent="0.2">
      <c r="H213" s="18"/>
      <c r="M213" s="18"/>
      <c r="N213" s="37"/>
    </row>
    <row r="214" spans="8:14" ht="14.25" customHeight="1" x14ac:dyDescent="0.2">
      <c r="H214" s="18"/>
      <c r="M214" s="18"/>
      <c r="N214" s="37"/>
    </row>
    <row r="215" spans="8:14" ht="14.25" customHeight="1" x14ac:dyDescent="0.2">
      <c r="H215" s="18"/>
      <c r="M215" s="18"/>
      <c r="N215" s="37"/>
    </row>
    <row r="216" spans="8:14" ht="14.25" customHeight="1" x14ac:dyDescent="0.2">
      <c r="H216" s="18"/>
      <c r="M216" s="18"/>
      <c r="N216" s="37"/>
    </row>
    <row r="217" spans="8:14" ht="14.25" customHeight="1" x14ac:dyDescent="0.2">
      <c r="H217" s="18"/>
      <c r="M217" s="18"/>
      <c r="N217" s="37"/>
    </row>
    <row r="218" spans="8:14" ht="14.25" customHeight="1" x14ac:dyDescent="0.2">
      <c r="H218" s="18"/>
      <c r="M218" s="18"/>
      <c r="N218" s="37"/>
    </row>
    <row r="219" spans="8:14" ht="14.25" customHeight="1" x14ac:dyDescent="0.2">
      <c r="H219" s="18"/>
      <c r="M219" s="18"/>
      <c r="N219" s="37"/>
    </row>
    <row r="220" spans="8:14" ht="14.25" customHeight="1" x14ac:dyDescent="0.2">
      <c r="H220" s="18"/>
      <c r="M220" s="18"/>
      <c r="N220" s="37"/>
    </row>
    <row r="221" spans="8:14" ht="14.25" customHeight="1" x14ac:dyDescent="0.2">
      <c r="H221" s="18"/>
      <c r="M221" s="18"/>
      <c r="N221" s="37"/>
    </row>
    <row r="222" spans="8:14" ht="14.25" customHeight="1" x14ac:dyDescent="0.2">
      <c r="H222" s="18"/>
      <c r="M222" s="18"/>
      <c r="N222" s="37"/>
    </row>
    <row r="223" spans="8:14" ht="14.25" customHeight="1" x14ac:dyDescent="0.2">
      <c r="H223" s="18"/>
      <c r="M223" s="18"/>
      <c r="N223" s="37"/>
    </row>
    <row r="224" spans="8:14" ht="14.25" customHeight="1" x14ac:dyDescent="0.2">
      <c r="H224" s="18"/>
      <c r="M224" s="18"/>
      <c r="N224" s="37"/>
    </row>
    <row r="225" spans="8:14" ht="14.25" customHeight="1" x14ac:dyDescent="0.2">
      <c r="H225" s="18"/>
      <c r="M225" s="18"/>
      <c r="N225" s="37"/>
    </row>
    <row r="226" spans="8:14" ht="14.25" customHeight="1" x14ac:dyDescent="0.2">
      <c r="H226" s="18"/>
      <c r="M226" s="18"/>
      <c r="N226" s="37"/>
    </row>
    <row r="227" spans="8:14" ht="14.25" customHeight="1" x14ac:dyDescent="0.2">
      <c r="H227" s="18"/>
      <c r="M227" s="18"/>
      <c r="N227" s="37"/>
    </row>
    <row r="228" spans="8:14" ht="14.25" customHeight="1" x14ac:dyDescent="0.2">
      <c r="H228" s="18"/>
      <c r="M228" s="18"/>
      <c r="N228" s="37"/>
    </row>
    <row r="229" spans="8:14" ht="14.25" customHeight="1" x14ac:dyDescent="0.2">
      <c r="H229" s="18"/>
      <c r="M229" s="18"/>
      <c r="N229" s="37"/>
    </row>
    <row r="230" spans="8:14" ht="14.25" customHeight="1" x14ac:dyDescent="0.2">
      <c r="H230" s="18"/>
      <c r="M230" s="18"/>
      <c r="N230" s="37"/>
    </row>
    <row r="231" spans="8:14" ht="14.25" customHeight="1" x14ac:dyDescent="0.2">
      <c r="H231" s="18"/>
      <c r="M231" s="18"/>
      <c r="N231" s="37"/>
    </row>
    <row r="232" spans="8:14" ht="14.25" customHeight="1" x14ac:dyDescent="0.2">
      <c r="H232" s="18"/>
      <c r="M232" s="18"/>
      <c r="N232" s="37"/>
    </row>
    <row r="233" spans="8:14" ht="14.25" customHeight="1" x14ac:dyDescent="0.2">
      <c r="H233" s="18"/>
      <c r="M233" s="18"/>
      <c r="N233" s="37"/>
    </row>
    <row r="234" spans="8:14" ht="14.25" customHeight="1" x14ac:dyDescent="0.2">
      <c r="H234" s="18"/>
      <c r="M234" s="18"/>
      <c r="N234" s="37"/>
    </row>
    <row r="235" spans="8:14" ht="14.25" customHeight="1" x14ac:dyDescent="0.2">
      <c r="H235" s="18"/>
      <c r="M235" s="18"/>
      <c r="N235" s="37"/>
    </row>
    <row r="236" spans="8:14" ht="14.25" customHeight="1" x14ac:dyDescent="0.2">
      <c r="H236" s="18"/>
      <c r="M236" s="18"/>
      <c r="N236" s="37"/>
    </row>
    <row r="237" spans="8:14" ht="14.25" customHeight="1" x14ac:dyDescent="0.2">
      <c r="H237" s="18"/>
      <c r="M237" s="18"/>
      <c r="N237" s="37"/>
    </row>
    <row r="238" spans="8:14" ht="14.25" customHeight="1" x14ac:dyDescent="0.2">
      <c r="H238" s="18"/>
      <c r="M238" s="18"/>
      <c r="N238" s="37"/>
    </row>
    <row r="239" spans="8:14" ht="14.25" customHeight="1" x14ac:dyDescent="0.2">
      <c r="H239" s="18"/>
      <c r="M239" s="18"/>
      <c r="N239" s="37"/>
    </row>
    <row r="240" spans="8:14" ht="14.25" customHeight="1" x14ac:dyDescent="0.2">
      <c r="H240" s="18"/>
      <c r="M240" s="18"/>
      <c r="N240" s="37"/>
    </row>
    <row r="241" spans="8:14" ht="14.25" customHeight="1" x14ac:dyDescent="0.2">
      <c r="H241" s="18"/>
      <c r="M241" s="18"/>
      <c r="N241" s="37"/>
    </row>
    <row r="242" spans="8:14" ht="14.25" customHeight="1" x14ac:dyDescent="0.2">
      <c r="H242" s="18"/>
      <c r="M242" s="18"/>
      <c r="N242" s="37"/>
    </row>
    <row r="243" spans="8:14" ht="14.25" customHeight="1" x14ac:dyDescent="0.2">
      <c r="H243" s="18"/>
      <c r="M243" s="18"/>
      <c r="N243" s="37"/>
    </row>
    <row r="244" spans="8:14" ht="14.25" customHeight="1" x14ac:dyDescent="0.2">
      <c r="H244" s="18"/>
      <c r="M244" s="18"/>
      <c r="N244" s="37"/>
    </row>
    <row r="245" spans="8:14" ht="14.25" customHeight="1" x14ac:dyDescent="0.2">
      <c r="H245" s="18"/>
      <c r="M245" s="18"/>
      <c r="N245" s="37"/>
    </row>
    <row r="246" spans="8:14" ht="14.25" customHeight="1" x14ac:dyDescent="0.2">
      <c r="H246" s="18"/>
      <c r="M246" s="18"/>
      <c r="N246" s="37"/>
    </row>
    <row r="247" spans="8:14" ht="14.25" customHeight="1" x14ac:dyDescent="0.2">
      <c r="H247" s="18"/>
      <c r="M247" s="18"/>
      <c r="N247" s="37"/>
    </row>
    <row r="248" spans="8:14" ht="14.25" customHeight="1" x14ac:dyDescent="0.2">
      <c r="H248" s="18"/>
      <c r="M248" s="18"/>
      <c r="N248" s="37"/>
    </row>
    <row r="249" spans="8:14" ht="14.25" customHeight="1" x14ac:dyDescent="0.2">
      <c r="H249" s="18"/>
      <c r="M249" s="18"/>
      <c r="N249" s="37"/>
    </row>
    <row r="250" spans="8:14" ht="14.25" customHeight="1" x14ac:dyDescent="0.2">
      <c r="H250" s="18"/>
      <c r="M250" s="18"/>
      <c r="N250" s="37"/>
    </row>
    <row r="251" spans="8:14" ht="14.25" customHeight="1" x14ac:dyDescent="0.2">
      <c r="H251" s="18"/>
      <c r="M251" s="18"/>
      <c r="N251" s="37"/>
    </row>
    <row r="252" spans="8:14" ht="14.25" customHeight="1" x14ac:dyDescent="0.2">
      <c r="H252" s="18"/>
      <c r="M252" s="18"/>
      <c r="N252" s="37"/>
    </row>
    <row r="253" spans="8:14" ht="14.25" customHeight="1" x14ac:dyDescent="0.2">
      <c r="H253" s="18"/>
      <c r="M253" s="18"/>
      <c r="N253" s="37"/>
    </row>
    <row r="254" spans="8:14" ht="14.25" customHeight="1" x14ac:dyDescent="0.2">
      <c r="H254" s="18"/>
      <c r="M254" s="18"/>
      <c r="N254" s="37"/>
    </row>
    <row r="255" spans="8:14" ht="14.25" customHeight="1" x14ac:dyDescent="0.2">
      <c r="H255" s="18"/>
      <c r="M255" s="18"/>
      <c r="N255" s="37"/>
    </row>
    <row r="256" spans="8:14" ht="14.25" customHeight="1" x14ac:dyDescent="0.2">
      <c r="H256" s="18"/>
      <c r="M256" s="18"/>
      <c r="N256" s="37"/>
    </row>
    <row r="257" spans="8:14" ht="14.25" customHeight="1" x14ac:dyDescent="0.2">
      <c r="H257" s="18"/>
      <c r="M257" s="18"/>
      <c r="N257" s="37"/>
    </row>
    <row r="258" spans="8:14" ht="14.25" customHeight="1" x14ac:dyDescent="0.2">
      <c r="H258" s="18"/>
      <c r="M258" s="18"/>
      <c r="N258" s="37"/>
    </row>
    <row r="259" spans="8:14" ht="14.25" customHeight="1" x14ac:dyDescent="0.2">
      <c r="H259" s="18"/>
      <c r="M259" s="18"/>
      <c r="N259" s="37"/>
    </row>
    <row r="260" spans="8:14" ht="14.25" customHeight="1" x14ac:dyDescent="0.2">
      <c r="H260" s="18"/>
      <c r="M260" s="18"/>
      <c r="N260" s="37"/>
    </row>
    <row r="261" spans="8:14" ht="14.25" customHeight="1" x14ac:dyDescent="0.2">
      <c r="H261" s="18"/>
      <c r="M261" s="18"/>
      <c r="N261" s="37"/>
    </row>
    <row r="262" spans="8:14" ht="14.25" customHeight="1" x14ac:dyDescent="0.2">
      <c r="H262" s="18"/>
      <c r="M262" s="18"/>
      <c r="N262" s="37"/>
    </row>
    <row r="263" spans="8:14" ht="14.25" customHeight="1" x14ac:dyDescent="0.2">
      <c r="H263" s="18"/>
      <c r="M263" s="18"/>
      <c r="N263" s="37"/>
    </row>
    <row r="264" spans="8:14" ht="14.25" customHeight="1" x14ac:dyDescent="0.2">
      <c r="H264" s="18"/>
      <c r="M264" s="18"/>
      <c r="N264" s="37"/>
    </row>
    <row r="265" spans="8:14" ht="14.25" customHeight="1" x14ac:dyDescent="0.2">
      <c r="H265" s="18"/>
      <c r="M265" s="18"/>
      <c r="N265" s="37"/>
    </row>
    <row r="266" spans="8:14" ht="14.25" customHeight="1" x14ac:dyDescent="0.2">
      <c r="H266" s="18"/>
      <c r="M266" s="18"/>
      <c r="N266" s="37"/>
    </row>
    <row r="267" spans="8:14" ht="14.25" customHeight="1" x14ac:dyDescent="0.2">
      <c r="H267" s="18"/>
      <c r="M267" s="18"/>
      <c r="N267" s="37"/>
    </row>
    <row r="268" spans="8:14" ht="14.25" customHeight="1" x14ac:dyDescent="0.2">
      <c r="H268" s="18"/>
      <c r="M268" s="18"/>
      <c r="N268" s="37"/>
    </row>
    <row r="269" spans="8:14" ht="14.25" customHeight="1" x14ac:dyDescent="0.2">
      <c r="H269" s="18"/>
      <c r="M269" s="18"/>
      <c r="N269" s="37"/>
    </row>
    <row r="270" spans="8:14" ht="14.25" customHeight="1" x14ac:dyDescent="0.2">
      <c r="H270" s="18"/>
      <c r="M270" s="18"/>
      <c r="N270" s="37"/>
    </row>
    <row r="271" spans="8:14" ht="14.25" customHeight="1" x14ac:dyDescent="0.2">
      <c r="H271" s="18"/>
      <c r="M271" s="18"/>
      <c r="N271" s="37"/>
    </row>
    <row r="272" spans="8:14" ht="14.25" customHeight="1" x14ac:dyDescent="0.2">
      <c r="H272" s="18"/>
      <c r="M272" s="18"/>
      <c r="N272" s="37"/>
    </row>
    <row r="273" spans="8:14" ht="14.25" customHeight="1" x14ac:dyDescent="0.2">
      <c r="H273" s="18"/>
      <c r="M273" s="18"/>
      <c r="N273" s="37"/>
    </row>
    <row r="274" spans="8:14" ht="14.25" customHeight="1" x14ac:dyDescent="0.2">
      <c r="H274" s="18"/>
      <c r="M274" s="18"/>
      <c r="N274" s="37"/>
    </row>
    <row r="275" spans="8:14" ht="14.25" customHeight="1" x14ac:dyDescent="0.2">
      <c r="H275" s="18"/>
      <c r="M275" s="18"/>
      <c r="N275" s="37"/>
    </row>
    <row r="276" spans="8:14" ht="14.25" customHeight="1" x14ac:dyDescent="0.2">
      <c r="H276" s="18"/>
      <c r="M276" s="18"/>
      <c r="N276" s="37"/>
    </row>
    <row r="277" spans="8:14" ht="14.25" customHeight="1" x14ac:dyDescent="0.2">
      <c r="H277" s="18"/>
      <c r="M277" s="18"/>
      <c r="N277" s="37"/>
    </row>
    <row r="278" spans="8:14" ht="14.25" customHeight="1" x14ac:dyDescent="0.2">
      <c r="H278" s="18"/>
      <c r="M278" s="18"/>
      <c r="N278" s="37"/>
    </row>
    <row r="279" spans="8:14" ht="14.25" customHeight="1" x14ac:dyDescent="0.2">
      <c r="H279" s="18"/>
      <c r="M279" s="18"/>
      <c r="N279" s="37"/>
    </row>
    <row r="280" spans="8:14" ht="14.25" customHeight="1" x14ac:dyDescent="0.2">
      <c r="H280" s="18"/>
      <c r="M280" s="18"/>
      <c r="N280" s="37"/>
    </row>
    <row r="281" spans="8:14" ht="14.25" customHeight="1" x14ac:dyDescent="0.2">
      <c r="H281" s="18"/>
      <c r="M281" s="18"/>
      <c r="N281" s="37"/>
    </row>
    <row r="282" spans="8:14" ht="14.25" customHeight="1" x14ac:dyDescent="0.2">
      <c r="H282" s="18"/>
      <c r="M282" s="18"/>
      <c r="N282" s="37"/>
    </row>
    <row r="283" spans="8:14" ht="14.25" customHeight="1" x14ac:dyDescent="0.2">
      <c r="H283" s="18"/>
      <c r="M283" s="18"/>
      <c r="N283" s="37"/>
    </row>
    <row r="284" spans="8:14" ht="14.25" customHeight="1" x14ac:dyDescent="0.2">
      <c r="H284" s="18"/>
      <c r="M284" s="18"/>
      <c r="N284" s="37"/>
    </row>
    <row r="285" spans="8:14" ht="14.25" customHeight="1" x14ac:dyDescent="0.2">
      <c r="H285" s="18"/>
      <c r="M285" s="18"/>
      <c r="N285" s="37"/>
    </row>
    <row r="286" spans="8:14" ht="14.25" customHeight="1" x14ac:dyDescent="0.2">
      <c r="H286" s="18"/>
      <c r="M286" s="18"/>
      <c r="N286" s="37"/>
    </row>
    <row r="287" spans="8:14" ht="14.25" customHeight="1" x14ac:dyDescent="0.2">
      <c r="H287" s="18"/>
      <c r="M287" s="18"/>
      <c r="N287" s="37"/>
    </row>
    <row r="288" spans="8:14" ht="14.25" customHeight="1" x14ac:dyDescent="0.2">
      <c r="H288" s="18"/>
      <c r="M288" s="18"/>
      <c r="N288" s="37"/>
    </row>
    <row r="289" spans="8:14" ht="14.25" customHeight="1" x14ac:dyDescent="0.2">
      <c r="H289" s="18"/>
      <c r="M289" s="18"/>
      <c r="N289" s="37"/>
    </row>
    <row r="290" spans="8:14" ht="14.25" customHeight="1" x14ac:dyDescent="0.2">
      <c r="H290" s="18"/>
      <c r="M290" s="18"/>
      <c r="N290" s="37"/>
    </row>
    <row r="291" spans="8:14" ht="14.25" customHeight="1" x14ac:dyDescent="0.2">
      <c r="H291" s="18"/>
      <c r="M291" s="18"/>
      <c r="N291" s="37"/>
    </row>
    <row r="292" spans="8:14" ht="14.25" customHeight="1" x14ac:dyDescent="0.2">
      <c r="H292" s="18"/>
      <c r="M292" s="18"/>
      <c r="N292" s="37"/>
    </row>
    <row r="293" spans="8:14" ht="14.25" customHeight="1" x14ac:dyDescent="0.2">
      <c r="H293" s="18"/>
      <c r="M293" s="18"/>
      <c r="N293" s="37"/>
    </row>
    <row r="294" spans="8:14" ht="14.25" customHeight="1" x14ac:dyDescent="0.2">
      <c r="H294" s="18"/>
      <c r="M294" s="18"/>
      <c r="N294" s="37"/>
    </row>
    <row r="295" spans="8:14" ht="14.25" customHeight="1" x14ac:dyDescent="0.2">
      <c r="H295" s="18"/>
      <c r="M295" s="18"/>
      <c r="N295" s="37"/>
    </row>
    <row r="296" spans="8:14" ht="14.25" customHeight="1" x14ac:dyDescent="0.2">
      <c r="H296" s="18"/>
      <c r="M296" s="18"/>
      <c r="N296" s="37"/>
    </row>
    <row r="297" spans="8:14" ht="14.25" customHeight="1" x14ac:dyDescent="0.2">
      <c r="H297" s="18"/>
      <c r="M297" s="18"/>
      <c r="N297" s="37"/>
    </row>
    <row r="298" spans="8:14" ht="14.25" customHeight="1" x14ac:dyDescent="0.2">
      <c r="H298" s="18"/>
      <c r="M298" s="18"/>
      <c r="N298" s="37"/>
    </row>
    <row r="299" spans="8:14" ht="14.25" customHeight="1" x14ac:dyDescent="0.2">
      <c r="H299" s="18"/>
      <c r="M299" s="18"/>
      <c r="N299" s="37"/>
    </row>
    <row r="300" spans="8:14" ht="14.25" customHeight="1" x14ac:dyDescent="0.2">
      <c r="H300" s="18"/>
      <c r="M300" s="18"/>
      <c r="N300" s="37"/>
    </row>
    <row r="301" spans="8:14" ht="14.25" customHeight="1" x14ac:dyDescent="0.2">
      <c r="H301" s="18"/>
      <c r="M301" s="18"/>
      <c r="N301" s="37"/>
    </row>
    <row r="302" spans="8:14" ht="14.25" customHeight="1" x14ac:dyDescent="0.2">
      <c r="H302" s="18"/>
      <c r="M302" s="18"/>
      <c r="N302" s="37"/>
    </row>
    <row r="303" spans="8:14" ht="14.25" customHeight="1" x14ac:dyDescent="0.2">
      <c r="H303" s="18"/>
      <c r="M303" s="18"/>
      <c r="N303" s="37"/>
    </row>
    <row r="304" spans="8:14" ht="14.25" customHeight="1" x14ac:dyDescent="0.2">
      <c r="H304" s="18"/>
      <c r="M304" s="18"/>
      <c r="N304" s="37"/>
    </row>
    <row r="305" spans="8:14" ht="14.25" customHeight="1" x14ac:dyDescent="0.2">
      <c r="H305" s="18"/>
      <c r="M305" s="18"/>
      <c r="N305" s="37"/>
    </row>
    <row r="306" spans="8:14" ht="14.25" customHeight="1" x14ac:dyDescent="0.2">
      <c r="H306" s="18"/>
      <c r="M306" s="18"/>
      <c r="N306" s="37"/>
    </row>
    <row r="307" spans="8:14" ht="14.25" customHeight="1" x14ac:dyDescent="0.2">
      <c r="H307" s="18"/>
      <c r="M307" s="18"/>
      <c r="N307" s="37"/>
    </row>
    <row r="308" spans="8:14" ht="14.25" customHeight="1" x14ac:dyDescent="0.2">
      <c r="H308" s="18"/>
      <c r="M308" s="18"/>
      <c r="N308" s="37"/>
    </row>
    <row r="309" spans="8:14" ht="14.25" customHeight="1" x14ac:dyDescent="0.2">
      <c r="H309" s="18"/>
      <c r="M309" s="18"/>
      <c r="N309" s="37"/>
    </row>
    <row r="310" spans="8:14" ht="14.25" customHeight="1" x14ac:dyDescent="0.2">
      <c r="H310" s="18"/>
      <c r="M310" s="18"/>
      <c r="N310" s="37"/>
    </row>
    <row r="311" spans="8:14" ht="14.25" customHeight="1" x14ac:dyDescent="0.2">
      <c r="H311" s="18"/>
      <c r="M311" s="18"/>
      <c r="N311" s="37"/>
    </row>
    <row r="312" spans="8:14" ht="14.25" customHeight="1" x14ac:dyDescent="0.2">
      <c r="H312" s="18"/>
      <c r="M312" s="18"/>
      <c r="N312" s="37"/>
    </row>
    <row r="313" spans="8:14" ht="14.25" customHeight="1" x14ac:dyDescent="0.2">
      <c r="H313" s="18"/>
      <c r="M313" s="18"/>
      <c r="N313" s="37"/>
    </row>
    <row r="314" spans="8:14" ht="14.25" customHeight="1" x14ac:dyDescent="0.2">
      <c r="H314" s="18"/>
      <c r="M314" s="18"/>
      <c r="N314" s="37"/>
    </row>
    <row r="315" spans="8:14" ht="14.25" customHeight="1" x14ac:dyDescent="0.2">
      <c r="H315" s="18"/>
      <c r="M315" s="18"/>
      <c r="N315" s="37"/>
    </row>
    <row r="316" spans="8:14" ht="14.25" customHeight="1" x14ac:dyDescent="0.2">
      <c r="H316" s="18"/>
      <c r="M316" s="18"/>
      <c r="N316" s="37"/>
    </row>
    <row r="317" spans="8:14" ht="14.25" customHeight="1" x14ac:dyDescent="0.2">
      <c r="H317" s="18"/>
      <c r="M317" s="18"/>
      <c r="N317" s="37"/>
    </row>
    <row r="318" spans="8:14" ht="14.25" customHeight="1" x14ac:dyDescent="0.2">
      <c r="H318" s="18"/>
      <c r="M318" s="18"/>
      <c r="N318" s="37"/>
    </row>
    <row r="319" spans="8:14" ht="14.25" customHeight="1" x14ac:dyDescent="0.2">
      <c r="H319" s="18"/>
      <c r="M319" s="18"/>
      <c r="N319" s="37"/>
    </row>
    <row r="320" spans="8:14" ht="14.25" customHeight="1" x14ac:dyDescent="0.2">
      <c r="H320" s="18"/>
      <c r="M320" s="18"/>
      <c r="N320" s="37"/>
    </row>
    <row r="321" spans="8:14" ht="14.25" customHeight="1" x14ac:dyDescent="0.2">
      <c r="H321" s="18"/>
      <c r="M321" s="18"/>
      <c r="N321" s="37"/>
    </row>
    <row r="322" spans="8:14" ht="14.25" customHeight="1" x14ac:dyDescent="0.2">
      <c r="H322" s="18"/>
      <c r="M322" s="18"/>
      <c r="N322" s="37"/>
    </row>
    <row r="323" spans="8:14" ht="14.25" customHeight="1" x14ac:dyDescent="0.2">
      <c r="H323" s="18"/>
      <c r="M323" s="18"/>
      <c r="N323" s="37"/>
    </row>
    <row r="324" spans="8:14" ht="14.25" customHeight="1" x14ac:dyDescent="0.2">
      <c r="H324" s="18"/>
      <c r="M324" s="18"/>
      <c r="N324" s="37"/>
    </row>
    <row r="325" spans="8:14" ht="14.25" customHeight="1" x14ac:dyDescent="0.2">
      <c r="H325" s="18"/>
      <c r="M325" s="18"/>
      <c r="N325" s="37"/>
    </row>
    <row r="326" spans="8:14" ht="14.25" customHeight="1" x14ac:dyDescent="0.2">
      <c r="H326" s="18"/>
      <c r="M326" s="18"/>
      <c r="N326" s="37"/>
    </row>
    <row r="327" spans="8:14" ht="14.25" customHeight="1" x14ac:dyDescent="0.2">
      <c r="H327" s="18"/>
      <c r="M327" s="18"/>
      <c r="N327" s="37"/>
    </row>
    <row r="328" spans="8:14" ht="14.25" customHeight="1" x14ac:dyDescent="0.2">
      <c r="H328" s="18"/>
      <c r="M328" s="18"/>
      <c r="N328" s="37"/>
    </row>
    <row r="329" spans="8:14" ht="14.25" customHeight="1" x14ac:dyDescent="0.2">
      <c r="H329" s="18"/>
      <c r="M329" s="18"/>
      <c r="N329" s="37"/>
    </row>
    <row r="330" spans="8:14" ht="14.25" customHeight="1" x14ac:dyDescent="0.2">
      <c r="H330" s="18"/>
      <c r="M330" s="18"/>
      <c r="N330" s="37"/>
    </row>
    <row r="331" spans="8:14" ht="14.25" customHeight="1" x14ac:dyDescent="0.2">
      <c r="H331" s="18"/>
      <c r="M331" s="18"/>
      <c r="N331" s="37"/>
    </row>
    <row r="332" spans="8:14" ht="14.25" customHeight="1" x14ac:dyDescent="0.2">
      <c r="H332" s="18"/>
      <c r="M332" s="18"/>
      <c r="N332" s="37"/>
    </row>
    <row r="333" spans="8:14" ht="14.25" customHeight="1" x14ac:dyDescent="0.2">
      <c r="H333" s="18"/>
      <c r="M333" s="18"/>
      <c r="N333" s="37"/>
    </row>
    <row r="334" spans="8:14" ht="14.25" customHeight="1" x14ac:dyDescent="0.2">
      <c r="H334" s="18"/>
      <c r="M334" s="18"/>
      <c r="N334" s="37"/>
    </row>
    <row r="335" spans="8:14" ht="14.25" customHeight="1" x14ac:dyDescent="0.2">
      <c r="H335" s="18"/>
      <c r="M335" s="18"/>
      <c r="N335" s="37"/>
    </row>
    <row r="336" spans="8:14" ht="14.25" customHeight="1" x14ac:dyDescent="0.2">
      <c r="H336" s="18"/>
      <c r="M336" s="18"/>
      <c r="N336" s="37"/>
    </row>
    <row r="337" spans="8:14" ht="14.25" customHeight="1" x14ac:dyDescent="0.2">
      <c r="H337" s="18"/>
      <c r="M337" s="18"/>
      <c r="N337" s="37"/>
    </row>
    <row r="338" spans="8:14" ht="14.25" customHeight="1" x14ac:dyDescent="0.2">
      <c r="H338" s="18"/>
      <c r="M338" s="18"/>
      <c r="N338" s="37"/>
    </row>
    <row r="339" spans="8:14" ht="14.25" customHeight="1" x14ac:dyDescent="0.2">
      <c r="H339" s="18"/>
      <c r="M339" s="18"/>
      <c r="N339" s="37"/>
    </row>
    <row r="340" spans="8:14" ht="14.25" customHeight="1" x14ac:dyDescent="0.2">
      <c r="H340" s="18"/>
      <c r="M340" s="18"/>
      <c r="N340" s="37"/>
    </row>
    <row r="341" spans="8:14" ht="14.25" customHeight="1" x14ac:dyDescent="0.2">
      <c r="H341" s="18"/>
      <c r="M341" s="18"/>
      <c r="N341" s="37"/>
    </row>
    <row r="342" spans="8:14" ht="14.25" customHeight="1" x14ac:dyDescent="0.2">
      <c r="H342" s="18"/>
      <c r="M342" s="18"/>
      <c r="N342" s="37"/>
    </row>
    <row r="343" spans="8:14" ht="14.25" customHeight="1" x14ac:dyDescent="0.2">
      <c r="H343" s="18"/>
      <c r="M343" s="18"/>
      <c r="N343" s="37"/>
    </row>
    <row r="344" spans="8:14" ht="14.25" customHeight="1" x14ac:dyDescent="0.2">
      <c r="H344" s="18"/>
      <c r="M344" s="18"/>
      <c r="N344" s="37"/>
    </row>
    <row r="345" spans="8:14" ht="14.25" customHeight="1" x14ac:dyDescent="0.2">
      <c r="H345" s="18"/>
      <c r="M345" s="18"/>
      <c r="N345" s="37"/>
    </row>
    <row r="346" spans="8:14" ht="14.25" customHeight="1" x14ac:dyDescent="0.2">
      <c r="H346" s="18"/>
      <c r="M346" s="18"/>
      <c r="N346" s="37"/>
    </row>
    <row r="347" spans="8:14" ht="14.25" customHeight="1" x14ac:dyDescent="0.2">
      <c r="H347" s="18"/>
      <c r="M347" s="18"/>
      <c r="N347" s="37"/>
    </row>
    <row r="348" spans="8:14" ht="14.25" customHeight="1" x14ac:dyDescent="0.2">
      <c r="H348" s="18"/>
      <c r="M348" s="18"/>
      <c r="N348" s="37"/>
    </row>
    <row r="349" spans="8:14" ht="14.25" customHeight="1" x14ac:dyDescent="0.2">
      <c r="H349" s="18"/>
      <c r="M349" s="18"/>
      <c r="N349" s="37"/>
    </row>
    <row r="350" spans="8:14" ht="14.25" customHeight="1" x14ac:dyDescent="0.2">
      <c r="H350" s="18"/>
      <c r="M350" s="18"/>
      <c r="N350" s="37"/>
    </row>
    <row r="351" spans="8:14" ht="14.25" customHeight="1" x14ac:dyDescent="0.2">
      <c r="H351" s="18"/>
      <c r="M351" s="18"/>
      <c r="N351" s="37"/>
    </row>
    <row r="352" spans="8:14" ht="14.25" customHeight="1" x14ac:dyDescent="0.2">
      <c r="H352" s="18"/>
      <c r="M352" s="18"/>
      <c r="N352" s="37"/>
    </row>
    <row r="353" spans="8:14" ht="14.25" customHeight="1" x14ac:dyDescent="0.2">
      <c r="H353" s="18"/>
      <c r="M353" s="18"/>
      <c r="N353" s="37"/>
    </row>
    <row r="354" spans="8:14" ht="14.25" customHeight="1" x14ac:dyDescent="0.2">
      <c r="H354" s="18"/>
      <c r="M354" s="18"/>
      <c r="N354" s="37"/>
    </row>
    <row r="355" spans="8:14" ht="14.25" customHeight="1" x14ac:dyDescent="0.2">
      <c r="H355" s="18"/>
      <c r="M355" s="18"/>
      <c r="N355" s="37"/>
    </row>
    <row r="356" spans="8:14" ht="14.25" customHeight="1" x14ac:dyDescent="0.2">
      <c r="H356" s="18"/>
      <c r="M356" s="18"/>
      <c r="N356" s="37"/>
    </row>
    <row r="357" spans="8:14" ht="14.25" customHeight="1" x14ac:dyDescent="0.2">
      <c r="H357" s="18"/>
      <c r="M357" s="18"/>
      <c r="N357" s="37"/>
    </row>
    <row r="358" spans="8:14" ht="14.25" customHeight="1" x14ac:dyDescent="0.2">
      <c r="H358" s="18"/>
      <c r="M358" s="18"/>
      <c r="N358" s="37"/>
    </row>
    <row r="359" spans="8:14" ht="14.25" customHeight="1" x14ac:dyDescent="0.2">
      <c r="H359" s="18"/>
      <c r="M359" s="18"/>
      <c r="N359" s="37"/>
    </row>
    <row r="360" spans="8:14" ht="14.25" customHeight="1" x14ac:dyDescent="0.2">
      <c r="H360" s="18"/>
      <c r="M360" s="18"/>
      <c r="N360" s="37"/>
    </row>
    <row r="361" spans="8:14" ht="14.25" customHeight="1" x14ac:dyDescent="0.2">
      <c r="H361" s="18"/>
      <c r="M361" s="18"/>
      <c r="N361" s="37"/>
    </row>
    <row r="362" spans="8:14" ht="14.25" customHeight="1" x14ac:dyDescent="0.2">
      <c r="H362" s="18"/>
      <c r="M362" s="18"/>
      <c r="N362" s="37"/>
    </row>
    <row r="363" spans="8:14" ht="14.25" customHeight="1" x14ac:dyDescent="0.2">
      <c r="H363" s="18"/>
      <c r="M363" s="18"/>
      <c r="N363" s="37"/>
    </row>
    <row r="364" spans="8:14" ht="14.25" customHeight="1" x14ac:dyDescent="0.2">
      <c r="H364" s="18"/>
      <c r="M364" s="18"/>
      <c r="N364" s="37"/>
    </row>
    <row r="365" spans="8:14" ht="14.25" customHeight="1" x14ac:dyDescent="0.2">
      <c r="H365" s="18"/>
      <c r="M365" s="18"/>
      <c r="N365" s="37"/>
    </row>
    <row r="366" spans="8:14" ht="14.25" customHeight="1" x14ac:dyDescent="0.2">
      <c r="H366" s="18"/>
      <c r="M366" s="18"/>
      <c r="N366" s="37"/>
    </row>
    <row r="367" spans="8:14" ht="14.25" customHeight="1" x14ac:dyDescent="0.2">
      <c r="H367" s="18"/>
      <c r="M367" s="18"/>
      <c r="N367" s="37"/>
    </row>
    <row r="368" spans="8:14" ht="14.25" customHeight="1" x14ac:dyDescent="0.2">
      <c r="H368" s="18"/>
      <c r="M368" s="18"/>
      <c r="N368" s="37"/>
    </row>
    <row r="369" spans="8:14" ht="14.25" customHeight="1" x14ac:dyDescent="0.2">
      <c r="H369" s="18"/>
      <c r="M369" s="18"/>
      <c r="N369" s="37"/>
    </row>
    <row r="370" spans="8:14" ht="14.25" customHeight="1" x14ac:dyDescent="0.2">
      <c r="H370" s="18"/>
      <c r="M370" s="18"/>
      <c r="N370" s="37"/>
    </row>
    <row r="371" spans="8:14" ht="14.25" customHeight="1" x14ac:dyDescent="0.2">
      <c r="H371" s="18"/>
      <c r="M371" s="18"/>
      <c r="N371" s="37"/>
    </row>
    <row r="372" spans="8:14" ht="14.25" customHeight="1" x14ac:dyDescent="0.2">
      <c r="H372" s="18"/>
      <c r="M372" s="18"/>
      <c r="N372" s="37"/>
    </row>
    <row r="373" spans="8:14" ht="14.25" customHeight="1" x14ac:dyDescent="0.2">
      <c r="H373" s="18"/>
      <c r="M373" s="18"/>
      <c r="N373" s="37"/>
    </row>
    <row r="374" spans="8:14" ht="14.25" customHeight="1" x14ac:dyDescent="0.2">
      <c r="H374" s="18"/>
      <c r="M374" s="18"/>
      <c r="N374" s="37"/>
    </row>
    <row r="375" spans="8:14" ht="14.25" customHeight="1" x14ac:dyDescent="0.2">
      <c r="H375" s="18"/>
      <c r="M375" s="18"/>
      <c r="N375" s="37"/>
    </row>
    <row r="376" spans="8:14" ht="14.25" customHeight="1" x14ac:dyDescent="0.2">
      <c r="H376" s="18"/>
      <c r="M376" s="18"/>
      <c r="N376" s="37"/>
    </row>
    <row r="377" spans="8:14" ht="14.25" customHeight="1" x14ac:dyDescent="0.2">
      <c r="H377" s="18"/>
      <c r="M377" s="18"/>
      <c r="N377" s="37"/>
    </row>
    <row r="378" spans="8:14" ht="14.25" customHeight="1" x14ac:dyDescent="0.2">
      <c r="H378" s="18"/>
      <c r="M378" s="18"/>
      <c r="N378" s="37"/>
    </row>
    <row r="379" spans="8:14" ht="14.25" customHeight="1" x14ac:dyDescent="0.2">
      <c r="H379" s="18"/>
      <c r="M379" s="18"/>
      <c r="N379" s="37"/>
    </row>
    <row r="380" spans="8:14" ht="14.25" customHeight="1" x14ac:dyDescent="0.2">
      <c r="H380" s="18"/>
      <c r="M380" s="18"/>
      <c r="N380" s="37"/>
    </row>
    <row r="381" spans="8:14" ht="14.25" customHeight="1" x14ac:dyDescent="0.2">
      <c r="H381" s="18"/>
      <c r="M381" s="18"/>
      <c r="N381" s="37"/>
    </row>
    <row r="382" spans="8:14" ht="14.25" customHeight="1" x14ac:dyDescent="0.2">
      <c r="H382" s="18"/>
      <c r="M382" s="18"/>
      <c r="N382" s="37"/>
    </row>
    <row r="383" spans="8:14" ht="14.25" customHeight="1" x14ac:dyDescent="0.2">
      <c r="H383" s="18"/>
      <c r="M383" s="18"/>
      <c r="N383" s="37"/>
    </row>
    <row r="384" spans="8:14" ht="14.25" customHeight="1" x14ac:dyDescent="0.2">
      <c r="H384" s="18"/>
      <c r="M384" s="18"/>
      <c r="N384" s="37"/>
    </row>
    <row r="385" spans="8:14" ht="14.25" customHeight="1" x14ac:dyDescent="0.2">
      <c r="H385" s="18"/>
      <c r="M385" s="18"/>
      <c r="N385" s="37"/>
    </row>
    <row r="386" spans="8:14" ht="14.25" customHeight="1" x14ac:dyDescent="0.2">
      <c r="H386" s="18"/>
      <c r="M386" s="18"/>
      <c r="N386" s="37"/>
    </row>
    <row r="387" spans="8:14" ht="14.25" customHeight="1" x14ac:dyDescent="0.2">
      <c r="H387" s="18"/>
      <c r="M387" s="18"/>
      <c r="N387" s="37"/>
    </row>
    <row r="388" spans="8:14" ht="14.25" customHeight="1" x14ac:dyDescent="0.2">
      <c r="H388" s="18"/>
      <c r="M388" s="18"/>
      <c r="N388" s="37"/>
    </row>
    <row r="389" spans="8:14" ht="14.25" customHeight="1" x14ac:dyDescent="0.2">
      <c r="H389" s="18"/>
      <c r="M389" s="18"/>
      <c r="N389" s="37"/>
    </row>
    <row r="390" spans="8:14" ht="14.25" customHeight="1" x14ac:dyDescent="0.2">
      <c r="H390" s="18"/>
      <c r="M390" s="18"/>
      <c r="N390" s="37"/>
    </row>
    <row r="391" spans="8:14" ht="14.25" customHeight="1" x14ac:dyDescent="0.2">
      <c r="H391" s="18"/>
      <c r="M391" s="18"/>
      <c r="N391" s="37"/>
    </row>
    <row r="392" spans="8:14" ht="14.25" customHeight="1" x14ac:dyDescent="0.2">
      <c r="H392" s="18"/>
      <c r="M392" s="18"/>
      <c r="N392" s="37"/>
    </row>
    <row r="393" spans="8:14" ht="14.25" customHeight="1" x14ac:dyDescent="0.2">
      <c r="H393" s="18"/>
      <c r="M393" s="18"/>
      <c r="N393" s="37"/>
    </row>
    <row r="394" spans="8:14" ht="14.25" customHeight="1" x14ac:dyDescent="0.2">
      <c r="H394" s="18"/>
      <c r="M394" s="18"/>
      <c r="N394" s="37"/>
    </row>
    <row r="395" spans="8:14" ht="14.25" customHeight="1" x14ac:dyDescent="0.2">
      <c r="H395" s="18"/>
      <c r="M395" s="18"/>
      <c r="N395" s="37"/>
    </row>
    <row r="396" spans="8:14" ht="14.25" customHeight="1" x14ac:dyDescent="0.2">
      <c r="H396" s="18"/>
      <c r="M396" s="18"/>
      <c r="N396" s="37"/>
    </row>
    <row r="397" spans="8:14" ht="14.25" customHeight="1" x14ac:dyDescent="0.2">
      <c r="H397" s="18"/>
      <c r="M397" s="18"/>
      <c r="N397" s="37"/>
    </row>
    <row r="398" spans="8:14" ht="14.25" customHeight="1" x14ac:dyDescent="0.2">
      <c r="H398" s="18"/>
      <c r="M398" s="18"/>
      <c r="N398" s="37"/>
    </row>
    <row r="399" spans="8:14" ht="14.25" customHeight="1" x14ac:dyDescent="0.2">
      <c r="H399" s="18"/>
      <c r="M399" s="18"/>
      <c r="N399" s="37"/>
    </row>
    <row r="400" spans="8:14" ht="14.25" customHeight="1" x14ac:dyDescent="0.2">
      <c r="H400" s="18"/>
      <c r="M400" s="18"/>
      <c r="N400" s="37"/>
    </row>
    <row r="401" spans="8:14" ht="14.25" customHeight="1" x14ac:dyDescent="0.2">
      <c r="H401" s="18"/>
      <c r="M401" s="18"/>
      <c r="N401" s="37"/>
    </row>
    <row r="402" spans="8:14" ht="14.25" customHeight="1" x14ac:dyDescent="0.2">
      <c r="H402" s="18"/>
      <c r="M402" s="18"/>
      <c r="N402" s="37"/>
    </row>
    <row r="403" spans="8:14" ht="14.25" customHeight="1" x14ac:dyDescent="0.2">
      <c r="H403" s="18"/>
      <c r="M403" s="18"/>
      <c r="N403" s="37"/>
    </row>
    <row r="404" spans="8:14" ht="14.25" customHeight="1" x14ac:dyDescent="0.2">
      <c r="H404" s="18"/>
      <c r="M404" s="18"/>
      <c r="N404" s="37"/>
    </row>
    <row r="405" spans="8:14" ht="14.25" customHeight="1" x14ac:dyDescent="0.2">
      <c r="H405" s="18"/>
      <c r="M405" s="18"/>
      <c r="N405" s="37"/>
    </row>
    <row r="406" spans="8:14" ht="14.25" customHeight="1" x14ac:dyDescent="0.2">
      <c r="H406" s="18"/>
      <c r="M406" s="18"/>
      <c r="N406" s="37"/>
    </row>
    <row r="407" spans="8:14" ht="14.25" customHeight="1" x14ac:dyDescent="0.2">
      <c r="H407" s="18"/>
      <c r="M407" s="18"/>
      <c r="N407" s="37"/>
    </row>
    <row r="408" spans="8:14" ht="14.25" customHeight="1" x14ac:dyDescent="0.2">
      <c r="H408" s="18"/>
      <c r="M408" s="18"/>
      <c r="N408" s="37"/>
    </row>
    <row r="409" spans="8:14" ht="14.25" customHeight="1" x14ac:dyDescent="0.2">
      <c r="H409" s="18"/>
      <c r="M409" s="18"/>
      <c r="N409" s="37"/>
    </row>
    <row r="410" spans="8:14" ht="14.25" customHeight="1" x14ac:dyDescent="0.2">
      <c r="H410" s="18"/>
      <c r="M410" s="18"/>
      <c r="N410" s="37"/>
    </row>
    <row r="411" spans="8:14" ht="14.25" customHeight="1" x14ac:dyDescent="0.2">
      <c r="H411" s="18"/>
      <c r="M411" s="18"/>
      <c r="N411" s="37"/>
    </row>
    <row r="412" spans="8:14" ht="14.25" customHeight="1" x14ac:dyDescent="0.2">
      <c r="H412" s="18"/>
      <c r="M412" s="18"/>
      <c r="N412" s="37"/>
    </row>
    <row r="413" spans="8:14" ht="14.25" customHeight="1" x14ac:dyDescent="0.2">
      <c r="H413" s="18"/>
      <c r="M413" s="18"/>
      <c r="N413" s="37"/>
    </row>
    <row r="414" spans="8:14" ht="14.25" customHeight="1" x14ac:dyDescent="0.2">
      <c r="H414" s="18"/>
      <c r="M414" s="18"/>
      <c r="N414" s="37"/>
    </row>
    <row r="415" spans="8:14" ht="14.25" customHeight="1" x14ac:dyDescent="0.2">
      <c r="H415" s="18"/>
      <c r="M415" s="18"/>
      <c r="N415" s="37"/>
    </row>
    <row r="416" spans="8:14" ht="14.25" customHeight="1" x14ac:dyDescent="0.2">
      <c r="H416" s="18"/>
      <c r="M416" s="18"/>
      <c r="N416" s="37"/>
    </row>
    <row r="417" spans="8:14" ht="14.25" customHeight="1" x14ac:dyDescent="0.2">
      <c r="H417" s="18"/>
      <c r="M417" s="18"/>
      <c r="N417" s="37"/>
    </row>
    <row r="418" spans="8:14" ht="14.25" customHeight="1" x14ac:dyDescent="0.2">
      <c r="H418" s="18"/>
      <c r="M418" s="18"/>
      <c r="N418" s="37"/>
    </row>
    <row r="419" spans="8:14" ht="14.25" customHeight="1" x14ac:dyDescent="0.2">
      <c r="H419" s="18"/>
      <c r="M419" s="18"/>
      <c r="N419" s="37"/>
    </row>
    <row r="420" spans="8:14" ht="14.25" customHeight="1" x14ac:dyDescent="0.2">
      <c r="H420" s="18"/>
      <c r="M420" s="18"/>
      <c r="N420" s="37"/>
    </row>
    <row r="421" spans="8:14" ht="14.25" customHeight="1" x14ac:dyDescent="0.2">
      <c r="H421" s="18"/>
      <c r="M421" s="18"/>
      <c r="N421" s="37"/>
    </row>
    <row r="422" spans="8:14" ht="14.25" customHeight="1" x14ac:dyDescent="0.2">
      <c r="H422" s="18"/>
      <c r="M422" s="18"/>
      <c r="N422" s="37"/>
    </row>
    <row r="423" spans="8:14" ht="14.25" customHeight="1" x14ac:dyDescent="0.2">
      <c r="H423" s="18"/>
      <c r="M423" s="18"/>
      <c r="N423" s="37"/>
    </row>
    <row r="424" spans="8:14" ht="14.25" customHeight="1" x14ac:dyDescent="0.2">
      <c r="H424" s="18"/>
      <c r="M424" s="18"/>
      <c r="N424" s="37"/>
    </row>
    <row r="425" spans="8:14" ht="14.25" customHeight="1" x14ac:dyDescent="0.2">
      <c r="H425" s="18"/>
      <c r="M425" s="18"/>
      <c r="N425" s="37"/>
    </row>
    <row r="426" spans="8:14" ht="14.25" customHeight="1" x14ac:dyDescent="0.2">
      <c r="H426" s="18"/>
      <c r="M426" s="18"/>
      <c r="N426" s="37"/>
    </row>
    <row r="427" spans="8:14" ht="14.25" customHeight="1" x14ac:dyDescent="0.2">
      <c r="H427" s="18"/>
      <c r="M427" s="18"/>
      <c r="N427" s="37"/>
    </row>
    <row r="428" spans="8:14" ht="14.25" customHeight="1" x14ac:dyDescent="0.2">
      <c r="H428" s="18"/>
      <c r="M428" s="18"/>
      <c r="N428" s="37"/>
    </row>
    <row r="429" spans="8:14" ht="14.25" customHeight="1" x14ac:dyDescent="0.2">
      <c r="H429" s="18"/>
      <c r="M429" s="18"/>
      <c r="N429" s="37"/>
    </row>
    <row r="430" spans="8:14" ht="14.25" customHeight="1" x14ac:dyDescent="0.2">
      <c r="H430" s="18"/>
      <c r="M430" s="18"/>
      <c r="N430" s="37"/>
    </row>
    <row r="431" spans="8:14" ht="14.25" customHeight="1" x14ac:dyDescent="0.2">
      <c r="H431" s="18"/>
      <c r="M431" s="18"/>
      <c r="N431" s="37"/>
    </row>
    <row r="432" spans="8:14" ht="14.25" customHeight="1" x14ac:dyDescent="0.2">
      <c r="H432" s="18"/>
      <c r="M432" s="18"/>
      <c r="N432" s="37"/>
    </row>
    <row r="433" spans="8:14" ht="14.25" customHeight="1" x14ac:dyDescent="0.2">
      <c r="H433" s="18"/>
      <c r="M433" s="18"/>
      <c r="N433" s="37"/>
    </row>
    <row r="434" spans="8:14" ht="14.25" customHeight="1" x14ac:dyDescent="0.2">
      <c r="H434" s="18"/>
      <c r="M434" s="18"/>
      <c r="N434" s="37"/>
    </row>
    <row r="435" spans="8:14" ht="14.25" customHeight="1" x14ac:dyDescent="0.2">
      <c r="H435" s="18"/>
      <c r="M435" s="18"/>
      <c r="N435" s="37"/>
    </row>
    <row r="436" spans="8:14" ht="14.25" customHeight="1" x14ac:dyDescent="0.2">
      <c r="H436" s="18"/>
      <c r="M436" s="18"/>
      <c r="N436" s="37"/>
    </row>
    <row r="437" spans="8:14" ht="14.25" customHeight="1" x14ac:dyDescent="0.2">
      <c r="H437" s="18"/>
      <c r="M437" s="18"/>
      <c r="N437" s="37"/>
    </row>
    <row r="438" spans="8:14" ht="14.25" customHeight="1" x14ac:dyDescent="0.2">
      <c r="H438" s="18"/>
      <c r="M438" s="18"/>
      <c r="N438" s="37"/>
    </row>
    <row r="439" spans="8:14" ht="14.25" customHeight="1" x14ac:dyDescent="0.2">
      <c r="H439" s="18"/>
      <c r="M439" s="18"/>
      <c r="N439" s="37"/>
    </row>
    <row r="440" spans="8:14" ht="14.25" customHeight="1" x14ac:dyDescent="0.2">
      <c r="H440" s="18"/>
      <c r="M440" s="18"/>
      <c r="N440" s="37"/>
    </row>
    <row r="441" spans="8:14" ht="14.25" customHeight="1" x14ac:dyDescent="0.2">
      <c r="H441" s="18"/>
      <c r="M441" s="18"/>
      <c r="N441" s="37"/>
    </row>
    <row r="442" spans="8:14" ht="14.25" customHeight="1" x14ac:dyDescent="0.2">
      <c r="H442" s="18"/>
      <c r="M442" s="18"/>
      <c r="N442" s="37"/>
    </row>
    <row r="443" spans="8:14" ht="14.25" customHeight="1" x14ac:dyDescent="0.2">
      <c r="H443" s="18"/>
      <c r="M443" s="18"/>
      <c r="N443" s="37"/>
    </row>
    <row r="444" spans="8:14" ht="14.25" customHeight="1" x14ac:dyDescent="0.2">
      <c r="H444" s="18"/>
      <c r="M444" s="18"/>
      <c r="N444" s="37"/>
    </row>
    <row r="445" spans="8:14" ht="14.25" customHeight="1" x14ac:dyDescent="0.2">
      <c r="H445" s="18"/>
      <c r="M445" s="18"/>
      <c r="N445" s="37"/>
    </row>
    <row r="446" spans="8:14" ht="14.25" customHeight="1" x14ac:dyDescent="0.2">
      <c r="H446" s="18"/>
      <c r="M446" s="18"/>
      <c r="N446" s="37"/>
    </row>
    <row r="447" spans="8:14" ht="14.25" customHeight="1" x14ac:dyDescent="0.2">
      <c r="H447" s="18"/>
      <c r="M447" s="18"/>
      <c r="N447" s="37"/>
    </row>
    <row r="448" spans="8:14" ht="14.25" customHeight="1" x14ac:dyDescent="0.2">
      <c r="H448" s="18"/>
      <c r="M448" s="18"/>
      <c r="N448" s="37"/>
    </row>
    <row r="449" spans="8:14" ht="14.25" customHeight="1" x14ac:dyDescent="0.2">
      <c r="H449" s="18"/>
      <c r="M449" s="18"/>
      <c r="N449" s="37"/>
    </row>
    <row r="450" spans="8:14" ht="14.25" customHeight="1" x14ac:dyDescent="0.2">
      <c r="H450" s="18"/>
      <c r="M450" s="18"/>
      <c r="N450" s="37"/>
    </row>
    <row r="451" spans="8:14" ht="14.25" customHeight="1" x14ac:dyDescent="0.2">
      <c r="H451" s="18"/>
      <c r="M451" s="18"/>
      <c r="N451" s="37"/>
    </row>
    <row r="452" spans="8:14" ht="14.25" customHeight="1" x14ac:dyDescent="0.2">
      <c r="H452" s="18"/>
      <c r="M452" s="18"/>
      <c r="N452" s="37"/>
    </row>
    <row r="453" spans="8:14" ht="14.25" customHeight="1" x14ac:dyDescent="0.2">
      <c r="H453" s="18"/>
      <c r="M453" s="18"/>
      <c r="N453" s="37"/>
    </row>
    <row r="454" spans="8:14" ht="14.25" customHeight="1" x14ac:dyDescent="0.2">
      <c r="H454" s="18"/>
      <c r="M454" s="18"/>
      <c r="N454" s="37"/>
    </row>
    <row r="455" spans="8:14" ht="14.25" customHeight="1" x14ac:dyDescent="0.2">
      <c r="H455" s="18"/>
      <c r="M455" s="18"/>
      <c r="N455" s="37"/>
    </row>
    <row r="456" spans="8:14" ht="14.25" customHeight="1" x14ac:dyDescent="0.2">
      <c r="H456" s="18"/>
      <c r="M456" s="18"/>
      <c r="N456" s="37"/>
    </row>
    <row r="457" spans="8:14" ht="14.25" customHeight="1" x14ac:dyDescent="0.2">
      <c r="H457" s="18"/>
      <c r="M457" s="18"/>
      <c r="N457" s="37"/>
    </row>
    <row r="458" spans="8:14" ht="14.25" customHeight="1" x14ac:dyDescent="0.2">
      <c r="H458" s="18"/>
      <c r="M458" s="18"/>
      <c r="N458" s="37"/>
    </row>
    <row r="459" spans="8:14" ht="14.25" customHeight="1" x14ac:dyDescent="0.2">
      <c r="H459" s="18"/>
      <c r="M459" s="18"/>
      <c r="N459" s="37"/>
    </row>
    <row r="460" spans="8:14" ht="14.25" customHeight="1" x14ac:dyDescent="0.2">
      <c r="H460" s="18"/>
      <c r="M460" s="18"/>
      <c r="N460" s="37"/>
    </row>
    <row r="461" spans="8:14" ht="14.25" customHeight="1" x14ac:dyDescent="0.2">
      <c r="H461" s="18"/>
      <c r="M461" s="18"/>
      <c r="N461" s="37"/>
    </row>
    <row r="462" spans="8:14" ht="14.25" customHeight="1" x14ac:dyDescent="0.2">
      <c r="H462" s="18"/>
      <c r="M462" s="18"/>
      <c r="N462" s="37"/>
    </row>
    <row r="463" spans="8:14" ht="14.25" customHeight="1" x14ac:dyDescent="0.2">
      <c r="H463" s="18"/>
      <c r="M463" s="18"/>
      <c r="N463" s="37"/>
    </row>
    <row r="464" spans="8:14" ht="14.25" customHeight="1" x14ac:dyDescent="0.2">
      <c r="H464" s="18"/>
      <c r="M464" s="18"/>
      <c r="N464" s="37"/>
    </row>
    <row r="465" spans="8:14" ht="14.25" customHeight="1" x14ac:dyDescent="0.2">
      <c r="H465" s="18"/>
      <c r="M465" s="18"/>
      <c r="N465" s="37"/>
    </row>
    <row r="466" spans="8:14" ht="14.25" customHeight="1" x14ac:dyDescent="0.2">
      <c r="H466" s="18"/>
      <c r="M466" s="18"/>
      <c r="N466" s="37"/>
    </row>
    <row r="467" spans="8:14" ht="14.25" customHeight="1" x14ac:dyDescent="0.2">
      <c r="H467" s="18"/>
      <c r="M467" s="18"/>
      <c r="N467" s="37"/>
    </row>
    <row r="468" spans="8:14" ht="14.25" customHeight="1" x14ac:dyDescent="0.2">
      <c r="H468" s="18"/>
      <c r="M468" s="18"/>
      <c r="N468" s="37"/>
    </row>
    <row r="469" spans="8:14" ht="14.25" customHeight="1" x14ac:dyDescent="0.2">
      <c r="H469" s="18"/>
      <c r="M469" s="18"/>
      <c r="N469" s="37"/>
    </row>
    <row r="470" spans="8:14" ht="14.25" customHeight="1" x14ac:dyDescent="0.2">
      <c r="H470" s="18"/>
      <c r="M470" s="18"/>
      <c r="N470" s="37"/>
    </row>
    <row r="471" spans="8:14" ht="14.25" customHeight="1" x14ac:dyDescent="0.2">
      <c r="H471" s="18"/>
      <c r="M471" s="18"/>
      <c r="N471" s="37"/>
    </row>
    <row r="472" spans="8:14" ht="14.25" customHeight="1" x14ac:dyDescent="0.2">
      <c r="H472" s="18"/>
      <c r="M472" s="18"/>
      <c r="N472" s="37"/>
    </row>
    <row r="473" spans="8:14" ht="14.25" customHeight="1" x14ac:dyDescent="0.2">
      <c r="H473" s="18"/>
      <c r="M473" s="18"/>
      <c r="N473" s="37"/>
    </row>
    <row r="474" spans="8:14" ht="14.25" customHeight="1" x14ac:dyDescent="0.2">
      <c r="H474" s="18"/>
      <c r="M474" s="18"/>
      <c r="N474" s="37"/>
    </row>
    <row r="475" spans="8:14" ht="14.25" customHeight="1" x14ac:dyDescent="0.2">
      <c r="H475" s="18"/>
      <c r="M475" s="18"/>
      <c r="N475" s="37"/>
    </row>
    <row r="476" spans="8:14" ht="14.25" customHeight="1" x14ac:dyDescent="0.2">
      <c r="H476" s="18"/>
      <c r="M476" s="18"/>
      <c r="N476" s="37"/>
    </row>
    <row r="477" spans="8:14" ht="14.25" customHeight="1" x14ac:dyDescent="0.2">
      <c r="H477" s="18"/>
      <c r="M477" s="18"/>
      <c r="N477" s="37"/>
    </row>
    <row r="478" spans="8:14" ht="14.25" customHeight="1" x14ac:dyDescent="0.2">
      <c r="H478" s="18"/>
      <c r="M478" s="18"/>
      <c r="N478" s="37"/>
    </row>
    <row r="479" spans="8:14" ht="14.25" customHeight="1" x14ac:dyDescent="0.2">
      <c r="H479" s="18"/>
      <c r="M479" s="18"/>
      <c r="N479" s="37"/>
    </row>
    <row r="480" spans="8:14" ht="14.25" customHeight="1" x14ac:dyDescent="0.2">
      <c r="H480" s="18"/>
      <c r="M480" s="18"/>
      <c r="N480" s="37"/>
    </row>
    <row r="481" spans="8:14" ht="14.25" customHeight="1" x14ac:dyDescent="0.2">
      <c r="H481" s="18"/>
      <c r="M481" s="18"/>
      <c r="N481" s="37"/>
    </row>
    <row r="482" spans="8:14" ht="14.25" customHeight="1" x14ac:dyDescent="0.2">
      <c r="H482" s="18"/>
      <c r="M482" s="18"/>
      <c r="N482" s="37"/>
    </row>
    <row r="483" spans="8:14" ht="14.25" customHeight="1" x14ac:dyDescent="0.2">
      <c r="H483" s="18"/>
      <c r="M483" s="18"/>
      <c r="N483" s="37"/>
    </row>
    <row r="484" spans="8:14" ht="14.25" customHeight="1" x14ac:dyDescent="0.2">
      <c r="H484" s="18"/>
      <c r="M484" s="18"/>
      <c r="N484" s="37"/>
    </row>
    <row r="485" spans="8:14" ht="14.25" customHeight="1" x14ac:dyDescent="0.2">
      <c r="H485" s="18"/>
      <c r="M485" s="18"/>
      <c r="N485" s="37"/>
    </row>
    <row r="486" spans="8:14" ht="14.25" customHeight="1" x14ac:dyDescent="0.2">
      <c r="H486" s="18"/>
      <c r="M486" s="18"/>
      <c r="N486" s="37"/>
    </row>
    <row r="487" spans="8:14" ht="14.25" customHeight="1" x14ac:dyDescent="0.2">
      <c r="H487" s="18"/>
      <c r="M487" s="18"/>
      <c r="N487" s="37"/>
    </row>
    <row r="488" spans="8:14" ht="14.25" customHeight="1" x14ac:dyDescent="0.2">
      <c r="H488" s="18"/>
      <c r="M488" s="18"/>
      <c r="N488" s="37"/>
    </row>
    <row r="489" spans="8:14" ht="14.25" customHeight="1" x14ac:dyDescent="0.2">
      <c r="H489" s="18"/>
      <c r="M489" s="18"/>
      <c r="N489" s="37"/>
    </row>
    <row r="490" spans="8:14" ht="14.25" customHeight="1" x14ac:dyDescent="0.2">
      <c r="H490" s="18"/>
      <c r="M490" s="18"/>
      <c r="N490" s="37"/>
    </row>
    <row r="491" spans="8:14" ht="14.25" customHeight="1" x14ac:dyDescent="0.2">
      <c r="H491" s="18"/>
      <c r="M491" s="18"/>
      <c r="N491" s="37"/>
    </row>
    <row r="492" spans="8:14" ht="14.25" customHeight="1" x14ac:dyDescent="0.2">
      <c r="H492" s="18"/>
      <c r="M492" s="18"/>
      <c r="N492" s="37"/>
    </row>
    <row r="493" spans="8:14" ht="14.25" customHeight="1" x14ac:dyDescent="0.2">
      <c r="H493" s="18"/>
      <c r="M493" s="18"/>
      <c r="N493" s="37"/>
    </row>
    <row r="494" spans="8:14" ht="14.25" customHeight="1" x14ac:dyDescent="0.2">
      <c r="H494" s="18"/>
      <c r="M494" s="18"/>
      <c r="N494" s="37"/>
    </row>
    <row r="495" spans="8:14" ht="14.25" customHeight="1" x14ac:dyDescent="0.2">
      <c r="H495" s="18"/>
      <c r="M495" s="18"/>
      <c r="N495" s="37"/>
    </row>
    <row r="496" spans="8:14" ht="14.25" customHeight="1" x14ac:dyDescent="0.2">
      <c r="H496" s="18"/>
      <c r="M496" s="18"/>
      <c r="N496" s="37"/>
    </row>
    <row r="497" spans="8:14" ht="14.25" customHeight="1" x14ac:dyDescent="0.2">
      <c r="H497" s="18"/>
      <c r="M497" s="18"/>
      <c r="N497" s="37"/>
    </row>
    <row r="498" spans="8:14" ht="14.25" customHeight="1" x14ac:dyDescent="0.2">
      <c r="H498" s="18"/>
      <c r="M498" s="18"/>
      <c r="N498" s="37"/>
    </row>
    <row r="499" spans="8:14" ht="14.25" customHeight="1" x14ac:dyDescent="0.2">
      <c r="H499" s="18"/>
      <c r="M499" s="18"/>
      <c r="N499" s="37"/>
    </row>
    <row r="500" spans="8:14" ht="14.25" customHeight="1" x14ac:dyDescent="0.2">
      <c r="H500" s="18"/>
      <c r="M500" s="18"/>
      <c r="N500" s="37"/>
    </row>
    <row r="501" spans="8:14" ht="14.25" customHeight="1" x14ac:dyDescent="0.2">
      <c r="H501" s="18"/>
      <c r="M501" s="18"/>
      <c r="N501" s="37"/>
    </row>
    <row r="502" spans="8:14" ht="14.25" customHeight="1" x14ac:dyDescent="0.2">
      <c r="H502" s="18"/>
      <c r="M502" s="18"/>
      <c r="N502" s="37"/>
    </row>
    <row r="503" spans="8:14" ht="14.25" customHeight="1" x14ac:dyDescent="0.2">
      <c r="H503" s="18"/>
      <c r="M503" s="18"/>
      <c r="N503" s="37"/>
    </row>
    <row r="504" spans="8:14" ht="14.25" customHeight="1" x14ac:dyDescent="0.2">
      <c r="H504" s="18"/>
      <c r="M504" s="18"/>
      <c r="N504" s="37"/>
    </row>
    <row r="505" spans="8:14" ht="14.25" customHeight="1" x14ac:dyDescent="0.2">
      <c r="H505" s="18"/>
      <c r="M505" s="18"/>
      <c r="N505" s="37"/>
    </row>
    <row r="506" spans="8:14" ht="14.25" customHeight="1" x14ac:dyDescent="0.2">
      <c r="H506" s="18"/>
      <c r="M506" s="18"/>
      <c r="N506" s="37"/>
    </row>
    <row r="507" spans="8:14" ht="14.25" customHeight="1" x14ac:dyDescent="0.2">
      <c r="H507" s="18"/>
      <c r="M507" s="18"/>
      <c r="N507" s="37"/>
    </row>
    <row r="508" spans="8:14" ht="14.25" customHeight="1" x14ac:dyDescent="0.2">
      <c r="H508" s="18"/>
      <c r="M508" s="18"/>
      <c r="N508" s="37"/>
    </row>
    <row r="509" spans="8:14" ht="14.25" customHeight="1" x14ac:dyDescent="0.2">
      <c r="H509" s="18"/>
      <c r="M509" s="18"/>
      <c r="N509" s="37"/>
    </row>
    <row r="510" spans="8:14" ht="14.25" customHeight="1" x14ac:dyDescent="0.2">
      <c r="H510" s="18"/>
      <c r="M510" s="18"/>
      <c r="N510" s="37"/>
    </row>
    <row r="511" spans="8:14" ht="14.25" customHeight="1" x14ac:dyDescent="0.2">
      <c r="H511" s="18"/>
      <c r="M511" s="18"/>
      <c r="N511" s="37"/>
    </row>
    <row r="512" spans="8:14" ht="14.25" customHeight="1" x14ac:dyDescent="0.2">
      <c r="H512" s="18"/>
      <c r="M512" s="18"/>
      <c r="N512" s="37"/>
    </row>
    <row r="513" spans="8:14" ht="14.25" customHeight="1" x14ac:dyDescent="0.2">
      <c r="H513" s="18"/>
      <c r="M513" s="18"/>
      <c r="N513" s="37"/>
    </row>
    <row r="514" spans="8:14" ht="14.25" customHeight="1" x14ac:dyDescent="0.2">
      <c r="H514" s="18"/>
      <c r="M514" s="18"/>
      <c r="N514" s="37"/>
    </row>
    <row r="515" spans="8:14" ht="14.25" customHeight="1" x14ac:dyDescent="0.2">
      <c r="H515" s="18"/>
      <c r="M515" s="18"/>
      <c r="N515" s="37"/>
    </row>
    <row r="516" spans="8:14" ht="14.25" customHeight="1" x14ac:dyDescent="0.2">
      <c r="H516" s="18"/>
      <c r="M516" s="18"/>
      <c r="N516" s="37"/>
    </row>
    <row r="517" spans="8:14" ht="14.25" customHeight="1" x14ac:dyDescent="0.2">
      <c r="H517" s="18"/>
      <c r="M517" s="18"/>
      <c r="N517" s="37"/>
    </row>
    <row r="518" spans="8:14" ht="14.25" customHeight="1" x14ac:dyDescent="0.2">
      <c r="H518" s="18"/>
      <c r="M518" s="18"/>
      <c r="N518" s="37"/>
    </row>
    <row r="519" spans="8:14" ht="14.25" customHeight="1" x14ac:dyDescent="0.2">
      <c r="H519" s="18"/>
      <c r="M519" s="18"/>
      <c r="N519" s="37"/>
    </row>
    <row r="520" spans="8:14" ht="14.25" customHeight="1" x14ac:dyDescent="0.2">
      <c r="H520" s="18"/>
      <c r="M520" s="18"/>
      <c r="N520" s="37"/>
    </row>
    <row r="521" spans="8:14" ht="14.25" customHeight="1" x14ac:dyDescent="0.2">
      <c r="H521" s="18"/>
      <c r="M521" s="18"/>
      <c r="N521" s="37"/>
    </row>
    <row r="522" spans="8:14" ht="14.25" customHeight="1" x14ac:dyDescent="0.2">
      <c r="H522" s="18"/>
      <c r="M522" s="18"/>
      <c r="N522" s="37"/>
    </row>
    <row r="523" spans="8:14" ht="14.25" customHeight="1" x14ac:dyDescent="0.2">
      <c r="H523" s="18"/>
      <c r="M523" s="18"/>
      <c r="N523" s="37"/>
    </row>
    <row r="524" spans="8:14" ht="14.25" customHeight="1" x14ac:dyDescent="0.2">
      <c r="H524" s="18"/>
      <c r="M524" s="18"/>
      <c r="N524" s="37"/>
    </row>
    <row r="525" spans="8:14" ht="14.25" customHeight="1" x14ac:dyDescent="0.2">
      <c r="H525" s="18"/>
      <c r="M525" s="18"/>
      <c r="N525" s="37"/>
    </row>
    <row r="526" spans="8:14" ht="14.25" customHeight="1" x14ac:dyDescent="0.2">
      <c r="H526" s="18"/>
      <c r="M526" s="18"/>
      <c r="N526" s="37"/>
    </row>
    <row r="527" spans="8:14" ht="14.25" customHeight="1" x14ac:dyDescent="0.2">
      <c r="H527" s="18"/>
      <c r="M527" s="18"/>
      <c r="N527" s="37"/>
    </row>
    <row r="528" spans="8:14" ht="14.25" customHeight="1" x14ac:dyDescent="0.2">
      <c r="H528" s="18"/>
      <c r="M528" s="18"/>
      <c r="N528" s="37"/>
    </row>
    <row r="529" spans="8:14" ht="14.25" customHeight="1" x14ac:dyDescent="0.2">
      <c r="H529" s="18"/>
      <c r="M529" s="18"/>
      <c r="N529" s="37"/>
    </row>
    <row r="530" spans="8:14" ht="14.25" customHeight="1" x14ac:dyDescent="0.2">
      <c r="H530" s="18"/>
      <c r="M530" s="18"/>
      <c r="N530" s="37"/>
    </row>
    <row r="531" spans="8:14" ht="14.25" customHeight="1" x14ac:dyDescent="0.2">
      <c r="H531" s="18"/>
      <c r="M531" s="18"/>
      <c r="N531" s="37"/>
    </row>
    <row r="532" spans="8:14" ht="14.25" customHeight="1" x14ac:dyDescent="0.2">
      <c r="H532" s="18"/>
      <c r="M532" s="18"/>
      <c r="N532" s="37"/>
    </row>
    <row r="533" spans="8:14" ht="14.25" customHeight="1" x14ac:dyDescent="0.2">
      <c r="H533" s="18"/>
      <c r="M533" s="18"/>
      <c r="N533" s="37"/>
    </row>
    <row r="534" spans="8:14" ht="14.25" customHeight="1" x14ac:dyDescent="0.2">
      <c r="H534" s="18"/>
      <c r="M534" s="18"/>
      <c r="N534" s="37"/>
    </row>
    <row r="535" spans="8:14" ht="14.25" customHeight="1" x14ac:dyDescent="0.2">
      <c r="H535" s="18"/>
      <c r="M535" s="18"/>
      <c r="N535" s="37"/>
    </row>
    <row r="536" spans="8:14" ht="14.25" customHeight="1" x14ac:dyDescent="0.2">
      <c r="H536" s="18"/>
      <c r="M536" s="18"/>
      <c r="N536" s="37"/>
    </row>
    <row r="537" spans="8:14" ht="14.25" customHeight="1" x14ac:dyDescent="0.2">
      <c r="H537" s="18"/>
      <c r="M537" s="18"/>
      <c r="N537" s="37"/>
    </row>
    <row r="538" spans="8:14" ht="14.25" customHeight="1" x14ac:dyDescent="0.2">
      <c r="H538" s="18"/>
      <c r="M538" s="18"/>
      <c r="N538" s="37"/>
    </row>
    <row r="539" spans="8:14" ht="14.25" customHeight="1" x14ac:dyDescent="0.2">
      <c r="H539" s="18"/>
      <c r="M539" s="18"/>
      <c r="N539" s="37"/>
    </row>
    <row r="540" spans="8:14" ht="14.25" customHeight="1" x14ac:dyDescent="0.2">
      <c r="H540" s="18"/>
      <c r="M540" s="18"/>
      <c r="N540" s="37"/>
    </row>
    <row r="541" spans="8:14" ht="14.25" customHeight="1" x14ac:dyDescent="0.2">
      <c r="H541" s="18"/>
      <c r="M541" s="18"/>
      <c r="N541" s="37"/>
    </row>
    <row r="542" spans="8:14" ht="14.25" customHeight="1" x14ac:dyDescent="0.2">
      <c r="H542" s="18"/>
      <c r="M542" s="18"/>
      <c r="N542" s="37"/>
    </row>
    <row r="543" spans="8:14" ht="14.25" customHeight="1" x14ac:dyDescent="0.2">
      <c r="H543" s="18"/>
      <c r="M543" s="18"/>
      <c r="N543" s="37"/>
    </row>
    <row r="544" spans="8:14" ht="14.25" customHeight="1" x14ac:dyDescent="0.2">
      <c r="H544" s="18"/>
      <c r="M544" s="18"/>
      <c r="N544" s="37"/>
    </row>
    <row r="545" spans="8:14" ht="14.25" customHeight="1" x14ac:dyDescent="0.2">
      <c r="H545" s="18"/>
      <c r="M545" s="18"/>
      <c r="N545" s="37"/>
    </row>
    <row r="546" spans="8:14" ht="14.25" customHeight="1" x14ac:dyDescent="0.2">
      <c r="H546" s="18"/>
      <c r="M546" s="18"/>
      <c r="N546" s="37"/>
    </row>
    <row r="547" spans="8:14" ht="14.25" customHeight="1" x14ac:dyDescent="0.2">
      <c r="H547" s="18"/>
      <c r="M547" s="18"/>
      <c r="N547" s="37"/>
    </row>
    <row r="548" spans="8:14" ht="14.25" customHeight="1" x14ac:dyDescent="0.2">
      <c r="H548" s="18"/>
      <c r="M548" s="18"/>
      <c r="N548" s="37"/>
    </row>
    <row r="549" spans="8:14" ht="14.25" customHeight="1" x14ac:dyDescent="0.2">
      <c r="H549" s="18"/>
      <c r="M549" s="18"/>
      <c r="N549" s="37"/>
    </row>
    <row r="550" spans="8:14" ht="14.25" customHeight="1" x14ac:dyDescent="0.2">
      <c r="H550" s="18"/>
      <c r="M550" s="18"/>
      <c r="N550" s="37"/>
    </row>
    <row r="551" spans="8:14" ht="14.25" customHeight="1" x14ac:dyDescent="0.2">
      <c r="H551" s="18"/>
      <c r="M551" s="18"/>
      <c r="N551" s="37"/>
    </row>
    <row r="552" spans="8:14" ht="14.25" customHeight="1" x14ac:dyDescent="0.2">
      <c r="H552" s="18"/>
      <c r="M552" s="18"/>
      <c r="N552" s="37"/>
    </row>
    <row r="553" spans="8:14" ht="14.25" customHeight="1" x14ac:dyDescent="0.2">
      <c r="H553" s="18"/>
      <c r="M553" s="18"/>
      <c r="N553" s="37"/>
    </row>
    <row r="554" spans="8:14" ht="14.25" customHeight="1" x14ac:dyDescent="0.2">
      <c r="H554" s="18"/>
      <c r="M554" s="18"/>
      <c r="N554" s="37"/>
    </row>
    <row r="555" spans="8:14" ht="14.25" customHeight="1" x14ac:dyDescent="0.2">
      <c r="H555" s="18"/>
      <c r="M555" s="18"/>
      <c r="N555" s="37"/>
    </row>
    <row r="556" spans="8:14" ht="14.25" customHeight="1" x14ac:dyDescent="0.2">
      <c r="H556" s="18"/>
      <c r="M556" s="18"/>
      <c r="N556" s="37"/>
    </row>
    <row r="557" spans="8:14" ht="14.25" customHeight="1" x14ac:dyDescent="0.2">
      <c r="H557" s="18"/>
      <c r="M557" s="18"/>
      <c r="N557" s="37"/>
    </row>
    <row r="558" spans="8:14" ht="14.25" customHeight="1" x14ac:dyDescent="0.2">
      <c r="H558" s="18"/>
      <c r="M558" s="18"/>
      <c r="N558" s="37"/>
    </row>
    <row r="559" spans="8:14" ht="14.25" customHeight="1" x14ac:dyDescent="0.2">
      <c r="H559" s="18"/>
      <c r="M559" s="18"/>
      <c r="N559" s="37"/>
    </row>
    <row r="560" spans="8:14" ht="14.25" customHeight="1" x14ac:dyDescent="0.2">
      <c r="H560" s="18"/>
      <c r="M560" s="18"/>
      <c r="N560" s="37"/>
    </row>
    <row r="561" spans="8:14" ht="14.25" customHeight="1" x14ac:dyDescent="0.2">
      <c r="H561" s="18"/>
      <c r="M561" s="18"/>
      <c r="N561" s="37"/>
    </row>
    <row r="562" spans="8:14" ht="14.25" customHeight="1" x14ac:dyDescent="0.2">
      <c r="H562" s="18"/>
      <c r="M562" s="18"/>
      <c r="N562" s="37"/>
    </row>
    <row r="563" spans="8:14" ht="14.25" customHeight="1" x14ac:dyDescent="0.2">
      <c r="H563" s="18"/>
      <c r="M563" s="18"/>
      <c r="N563" s="37"/>
    </row>
    <row r="564" spans="8:14" ht="14.25" customHeight="1" x14ac:dyDescent="0.2">
      <c r="H564" s="18"/>
      <c r="M564" s="18"/>
      <c r="N564" s="37"/>
    </row>
    <row r="565" spans="8:14" ht="14.25" customHeight="1" x14ac:dyDescent="0.2">
      <c r="H565" s="18"/>
      <c r="M565" s="18"/>
      <c r="N565" s="37"/>
    </row>
    <row r="566" spans="8:14" ht="14.25" customHeight="1" x14ac:dyDescent="0.2">
      <c r="H566" s="18"/>
      <c r="M566" s="18"/>
      <c r="N566" s="37"/>
    </row>
    <row r="567" spans="8:14" ht="14.25" customHeight="1" x14ac:dyDescent="0.2">
      <c r="H567" s="18"/>
      <c r="M567" s="18"/>
      <c r="N567" s="37"/>
    </row>
    <row r="568" spans="8:14" ht="14.25" customHeight="1" x14ac:dyDescent="0.2">
      <c r="H568" s="18"/>
      <c r="M568" s="18"/>
      <c r="N568" s="37"/>
    </row>
    <row r="569" spans="8:14" ht="14.25" customHeight="1" x14ac:dyDescent="0.2">
      <c r="H569" s="18"/>
      <c r="M569" s="18"/>
      <c r="N569" s="37"/>
    </row>
    <row r="570" spans="8:14" ht="14.25" customHeight="1" x14ac:dyDescent="0.2">
      <c r="H570" s="18"/>
      <c r="M570" s="18"/>
      <c r="N570" s="37"/>
    </row>
    <row r="571" spans="8:14" ht="14.25" customHeight="1" x14ac:dyDescent="0.2">
      <c r="H571" s="18"/>
      <c r="M571" s="18"/>
      <c r="N571" s="37"/>
    </row>
    <row r="572" spans="8:14" ht="14.25" customHeight="1" x14ac:dyDescent="0.2">
      <c r="H572" s="18"/>
      <c r="M572" s="18"/>
      <c r="N572" s="37"/>
    </row>
    <row r="573" spans="8:14" ht="14.25" customHeight="1" x14ac:dyDescent="0.2">
      <c r="H573" s="18"/>
      <c r="M573" s="18"/>
      <c r="N573" s="37"/>
    </row>
    <row r="574" spans="8:14" ht="14.25" customHeight="1" x14ac:dyDescent="0.2">
      <c r="H574" s="18"/>
      <c r="M574" s="18"/>
      <c r="N574" s="37"/>
    </row>
    <row r="575" spans="8:14" ht="14.25" customHeight="1" x14ac:dyDescent="0.2">
      <c r="H575" s="18"/>
      <c r="M575" s="18"/>
      <c r="N575" s="37"/>
    </row>
    <row r="576" spans="8:14" ht="14.25" customHeight="1" x14ac:dyDescent="0.2">
      <c r="H576" s="18"/>
      <c r="M576" s="18"/>
      <c r="N576" s="37"/>
    </row>
    <row r="577" spans="8:14" ht="14.25" customHeight="1" x14ac:dyDescent="0.2">
      <c r="H577" s="18"/>
      <c r="M577" s="18"/>
      <c r="N577" s="37"/>
    </row>
    <row r="578" spans="8:14" ht="14.25" customHeight="1" x14ac:dyDescent="0.2">
      <c r="H578" s="18"/>
      <c r="M578" s="18"/>
      <c r="N578" s="37"/>
    </row>
    <row r="579" spans="8:14" ht="14.25" customHeight="1" x14ac:dyDescent="0.2">
      <c r="H579" s="18"/>
      <c r="M579" s="18"/>
      <c r="N579" s="37"/>
    </row>
    <row r="580" spans="8:14" ht="14.25" customHeight="1" x14ac:dyDescent="0.2">
      <c r="H580" s="18"/>
      <c r="M580" s="18"/>
      <c r="N580" s="37"/>
    </row>
    <row r="581" spans="8:14" ht="14.25" customHeight="1" x14ac:dyDescent="0.2">
      <c r="H581" s="18"/>
      <c r="M581" s="18"/>
      <c r="N581" s="37"/>
    </row>
    <row r="582" spans="8:14" ht="14.25" customHeight="1" x14ac:dyDescent="0.2">
      <c r="H582" s="18"/>
      <c r="M582" s="18"/>
      <c r="N582" s="37"/>
    </row>
    <row r="583" spans="8:14" ht="14.25" customHeight="1" x14ac:dyDescent="0.2">
      <c r="H583" s="18"/>
      <c r="M583" s="18"/>
      <c r="N583" s="37"/>
    </row>
    <row r="584" spans="8:14" ht="14.25" customHeight="1" x14ac:dyDescent="0.2">
      <c r="H584" s="18"/>
      <c r="M584" s="18"/>
      <c r="N584" s="37"/>
    </row>
    <row r="585" spans="8:14" ht="14.25" customHeight="1" x14ac:dyDescent="0.2">
      <c r="H585" s="18"/>
      <c r="M585" s="18"/>
      <c r="N585" s="37"/>
    </row>
    <row r="586" spans="8:14" ht="14.25" customHeight="1" x14ac:dyDescent="0.2">
      <c r="H586" s="18"/>
      <c r="M586" s="18"/>
      <c r="N586" s="37"/>
    </row>
    <row r="587" spans="8:14" ht="14.25" customHeight="1" x14ac:dyDescent="0.2">
      <c r="H587" s="18"/>
      <c r="M587" s="18"/>
      <c r="N587" s="37"/>
    </row>
    <row r="588" spans="8:14" ht="14.25" customHeight="1" x14ac:dyDescent="0.2">
      <c r="H588" s="18"/>
      <c r="M588" s="18"/>
      <c r="N588" s="37"/>
    </row>
    <row r="589" spans="8:14" ht="14.25" customHeight="1" x14ac:dyDescent="0.2">
      <c r="H589" s="18"/>
      <c r="M589" s="18"/>
      <c r="N589" s="37"/>
    </row>
    <row r="590" spans="8:14" ht="14.25" customHeight="1" x14ac:dyDescent="0.2">
      <c r="H590" s="18"/>
      <c r="M590" s="18"/>
      <c r="N590" s="37"/>
    </row>
    <row r="591" spans="8:14" ht="14.25" customHeight="1" x14ac:dyDescent="0.2">
      <c r="H591" s="18"/>
      <c r="M591" s="18"/>
      <c r="N591" s="37"/>
    </row>
    <row r="592" spans="8:14" ht="14.25" customHeight="1" x14ac:dyDescent="0.2">
      <c r="H592" s="18"/>
      <c r="M592" s="18"/>
      <c r="N592" s="37"/>
    </row>
    <row r="593" spans="8:14" ht="14.25" customHeight="1" x14ac:dyDescent="0.2">
      <c r="H593" s="18"/>
      <c r="M593" s="18"/>
      <c r="N593" s="37"/>
    </row>
    <row r="594" spans="8:14" ht="14.25" customHeight="1" x14ac:dyDescent="0.2">
      <c r="H594" s="18"/>
      <c r="M594" s="18"/>
      <c r="N594" s="37"/>
    </row>
    <row r="595" spans="8:14" ht="14.25" customHeight="1" x14ac:dyDescent="0.2">
      <c r="H595" s="18"/>
      <c r="M595" s="18"/>
      <c r="N595" s="37"/>
    </row>
    <row r="596" spans="8:14" ht="14.25" customHeight="1" x14ac:dyDescent="0.2">
      <c r="H596" s="18"/>
      <c r="M596" s="18"/>
      <c r="N596" s="37"/>
    </row>
    <row r="597" spans="8:14" ht="14.25" customHeight="1" x14ac:dyDescent="0.2">
      <c r="H597" s="18"/>
      <c r="M597" s="18"/>
      <c r="N597" s="37"/>
    </row>
    <row r="598" spans="8:14" ht="14.25" customHeight="1" x14ac:dyDescent="0.2">
      <c r="H598" s="18"/>
      <c r="M598" s="18"/>
      <c r="N598" s="37"/>
    </row>
    <row r="599" spans="8:14" ht="14.25" customHeight="1" x14ac:dyDescent="0.2">
      <c r="H599" s="18"/>
      <c r="M599" s="18"/>
      <c r="N599" s="37"/>
    </row>
    <row r="600" spans="8:14" ht="14.25" customHeight="1" x14ac:dyDescent="0.2">
      <c r="H600" s="18"/>
      <c r="M600" s="18"/>
      <c r="N600" s="37"/>
    </row>
    <row r="601" spans="8:14" ht="14.25" customHeight="1" x14ac:dyDescent="0.2">
      <c r="H601" s="18"/>
      <c r="M601" s="18"/>
      <c r="N601" s="37"/>
    </row>
    <row r="602" spans="8:14" ht="14.25" customHeight="1" x14ac:dyDescent="0.2">
      <c r="H602" s="18"/>
      <c r="M602" s="18"/>
      <c r="N602" s="37"/>
    </row>
    <row r="603" spans="8:14" ht="14.25" customHeight="1" x14ac:dyDescent="0.2">
      <c r="H603" s="18"/>
      <c r="M603" s="18"/>
      <c r="N603" s="37"/>
    </row>
    <row r="604" spans="8:14" ht="14.25" customHeight="1" x14ac:dyDescent="0.2">
      <c r="H604" s="18"/>
      <c r="M604" s="18"/>
      <c r="N604" s="37"/>
    </row>
    <row r="605" spans="8:14" ht="14.25" customHeight="1" x14ac:dyDescent="0.2">
      <c r="H605" s="18"/>
      <c r="M605" s="18"/>
      <c r="N605" s="37"/>
    </row>
    <row r="606" spans="8:14" ht="14.25" customHeight="1" x14ac:dyDescent="0.2">
      <c r="H606" s="18"/>
      <c r="M606" s="18"/>
      <c r="N606" s="37"/>
    </row>
    <row r="607" spans="8:14" ht="14.25" customHeight="1" x14ac:dyDescent="0.2">
      <c r="H607" s="18"/>
      <c r="M607" s="18"/>
      <c r="N607" s="37"/>
    </row>
    <row r="608" spans="8:14" ht="14.25" customHeight="1" x14ac:dyDescent="0.2">
      <c r="H608" s="18"/>
      <c r="M608" s="18"/>
      <c r="N608" s="37"/>
    </row>
    <row r="609" spans="8:14" ht="14.25" customHeight="1" x14ac:dyDescent="0.2">
      <c r="H609" s="18"/>
      <c r="M609" s="18"/>
      <c r="N609" s="37"/>
    </row>
    <row r="610" spans="8:14" ht="14.25" customHeight="1" x14ac:dyDescent="0.2">
      <c r="H610" s="18"/>
      <c r="M610" s="18"/>
      <c r="N610" s="37"/>
    </row>
    <row r="611" spans="8:14" ht="14.25" customHeight="1" x14ac:dyDescent="0.2">
      <c r="H611" s="18"/>
      <c r="M611" s="18"/>
      <c r="N611" s="37"/>
    </row>
    <row r="612" spans="8:14" ht="14.25" customHeight="1" x14ac:dyDescent="0.2">
      <c r="H612" s="18"/>
      <c r="M612" s="18"/>
      <c r="N612" s="37"/>
    </row>
    <row r="613" spans="8:14" ht="14.25" customHeight="1" x14ac:dyDescent="0.2">
      <c r="H613" s="18"/>
      <c r="M613" s="18"/>
      <c r="N613" s="37"/>
    </row>
    <row r="614" spans="8:14" ht="14.25" customHeight="1" x14ac:dyDescent="0.2">
      <c r="H614" s="18"/>
      <c r="M614" s="18"/>
      <c r="N614" s="37"/>
    </row>
    <row r="615" spans="8:14" ht="14.25" customHeight="1" x14ac:dyDescent="0.2">
      <c r="H615" s="18"/>
      <c r="M615" s="18"/>
      <c r="N615" s="37"/>
    </row>
    <row r="616" spans="8:14" ht="14.25" customHeight="1" x14ac:dyDescent="0.2">
      <c r="H616" s="18"/>
      <c r="M616" s="18"/>
      <c r="N616" s="37"/>
    </row>
    <row r="617" spans="8:14" ht="14.25" customHeight="1" x14ac:dyDescent="0.2">
      <c r="H617" s="18"/>
      <c r="M617" s="18"/>
      <c r="N617" s="37"/>
    </row>
    <row r="618" spans="8:14" ht="14.25" customHeight="1" x14ac:dyDescent="0.2">
      <c r="H618" s="18"/>
      <c r="M618" s="18"/>
      <c r="N618" s="37"/>
    </row>
    <row r="619" spans="8:14" ht="14.25" customHeight="1" x14ac:dyDescent="0.2">
      <c r="H619" s="18"/>
      <c r="M619" s="18"/>
      <c r="N619" s="37"/>
    </row>
    <row r="620" spans="8:14" ht="14.25" customHeight="1" x14ac:dyDescent="0.2">
      <c r="H620" s="18"/>
      <c r="M620" s="18"/>
      <c r="N620" s="37"/>
    </row>
    <row r="621" spans="8:14" ht="14.25" customHeight="1" x14ac:dyDescent="0.2">
      <c r="H621" s="18"/>
      <c r="M621" s="18"/>
      <c r="N621" s="37"/>
    </row>
    <row r="622" spans="8:14" ht="14.25" customHeight="1" x14ac:dyDescent="0.2">
      <c r="H622" s="18"/>
      <c r="M622" s="18"/>
      <c r="N622" s="37"/>
    </row>
    <row r="623" spans="8:14" ht="14.25" customHeight="1" x14ac:dyDescent="0.2">
      <c r="H623" s="18"/>
      <c r="M623" s="18"/>
      <c r="N623" s="37"/>
    </row>
    <row r="624" spans="8:14" ht="14.25" customHeight="1" x14ac:dyDescent="0.2">
      <c r="H624" s="18"/>
      <c r="M624" s="18"/>
      <c r="N624" s="37"/>
    </row>
    <row r="625" spans="8:14" ht="14.25" customHeight="1" x14ac:dyDescent="0.2">
      <c r="H625" s="18"/>
      <c r="M625" s="18"/>
      <c r="N625" s="37"/>
    </row>
    <row r="626" spans="8:14" ht="14.25" customHeight="1" x14ac:dyDescent="0.2">
      <c r="H626" s="18"/>
      <c r="M626" s="18"/>
      <c r="N626" s="37"/>
    </row>
    <row r="627" spans="8:14" ht="14.25" customHeight="1" x14ac:dyDescent="0.2">
      <c r="H627" s="18"/>
      <c r="M627" s="18"/>
      <c r="N627" s="37"/>
    </row>
    <row r="628" spans="8:14" ht="14.25" customHeight="1" x14ac:dyDescent="0.2">
      <c r="H628" s="18"/>
      <c r="M628" s="18"/>
      <c r="N628" s="37"/>
    </row>
    <row r="629" spans="8:14" ht="14.25" customHeight="1" x14ac:dyDescent="0.2">
      <c r="H629" s="18"/>
      <c r="M629" s="18"/>
      <c r="N629" s="37"/>
    </row>
    <row r="630" spans="8:14" ht="14.25" customHeight="1" x14ac:dyDescent="0.2">
      <c r="H630" s="18"/>
      <c r="M630" s="18"/>
      <c r="N630" s="37"/>
    </row>
    <row r="631" spans="8:14" ht="14.25" customHeight="1" x14ac:dyDescent="0.2">
      <c r="H631" s="18"/>
      <c r="M631" s="18"/>
      <c r="N631" s="37"/>
    </row>
    <row r="632" spans="8:14" ht="14.25" customHeight="1" x14ac:dyDescent="0.2">
      <c r="H632" s="18"/>
      <c r="M632" s="18"/>
      <c r="N632" s="37"/>
    </row>
    <row r="633" spans="8:14" ht="14.25" customHeight="1" x14ac:dyDescent="0.2">
      <c r="H633" s="18"/>
      <c r="M633" s="18"/>
      <c r="N633" s="37"/>
    </row>
    <row r="634" spans="8:14" ht="14.25" customHeight="1" x14ac:dyDescent="0.2">
      <c r="H634" s="18"/>
      <c r="M634" s="18"/>
      <c r="N634" s="37"/>
    </row>
    <row r="635" spans="8:14" ht="14.25" customHeight="1" x14ac:dyDescent="0.2">
      <c r="H635" s="18"/>
      <c r="M635" s="18"/>
      <c r="N635" s="37"/>
    </row>
    <row r="636" spans="8:14" ht="14.25" customHeight="1" x14ac:dyDescent="0.2">
      <c r="H636" s="18"/>
      <c r="M636" s="18"/>
      <c r="N636" s="37"/>
    </row>
    <row r="637" spans="8:14" ht="14.25" customHeight="1" x14ac:dyDescent="0.2">
      <c r="H637" s="18"/>
      <c r="M637" s="18"/>
      <c r="N637" s="37"/>
    </row>
    <row r="638" spans="8:14" ht="14.25" customHeight="1" x14ac:dyDescent="0.2">
      <c r="H638" s="18"/>
      <c r="M638" s="18"/>
      <c r="N638" s="37"/>
    </row>
    <row r="639" spans="8:14" ht="14.25" customHeight="1" x14ac:dyDescent="0.2">
      <c r="H639" s="18"/>
      <c r="M639" s="18"/>
      <c r="N639" s="37"/>
    </row>
    <row r="640" spans="8:14" ht="14.25" customHeight="1" x14ac:dyDescent="0.2">
      <c r="H640" s="18"/>
      <c r="M640" s="18"/>
      <c r="N640" s="37"/>
    </row>
    <row r="641" spans="8:14" ht="14.25" customHeight="1" x14ac:dyDescent="0.2">
      <c r="H641" s="18"/>
      <c r="M641" s="18"/>
      <c r="N641" s="37"/>
    </row>
    <row r="642" spans="8:14" ht="14.25" customHeight="1" x14ac:dyDescent="0.2">
      <c r="H642" s="18"/>
      <c r="M642" s="18"/>
      <c r="N642" s="37"/>
    </row>
    <row r="643" spans="8:14" ht="14.25" customHeight="1" x14ac:dyDescent="0.2">
      <c r="H643" s="18"/>
      <c r="M643" s="18"/>
      <c r="N643" s="37"/>
    </row>
    <row r="644" spans="8:14" ht="14.25" customHeight="1" x14ac:dyDescent="0.2">
      <c r="H644" s="18"/>
      <c r="M644" s="18"/>
      <c r="N644" s="37"/>
    </row>
    <row r="645" spans="8:14" ht="14.25" customHeight="1" x14ac:dyDescent="0.2">
      <c r="H645" s="18"/>
      <c r="M645" s="18"/>
      <c r="N645" s="37"/>
    </row>
    <row r="646" spans="8:14" ht="14.25" customHeight="1" x14ac:dyDescent="0.2">
      <c r="H646" s="18"/>
      <c r="M646" s="18"/>
      <c r="N646" s="37"/>
    </row>
    <row r="647" spans="8:14" ht="14.25" customHeight="1" x14ac:dyDescent="0.2">
      <c r="H647" s="18"/>
      <c r="M647" s="18"/>
      <c r="N647" s="37"/>
    </row>
    <row r="648" spans="8:14" ht="14.25" customHeight="1" x14ac:dyDescent="0.2">
      <c r="H648" s="18"/>
      <c r="M648" s="18"/>
      <c r="N648" s="37"/>
    </row>
    <row r="649" spans="8:14" ht="14.25" customHeight="1" x14ac:dyDescent="0.2">
      <c r="H649" s="18"/>
      <c r="M649" s="18"/>
      <c r="N649" s="37"/>
    </row>
    <row r="650" spans="8:14" ht="14.25" customHeight="1" x14ac:dyDescent="0.2">
      <c r="H650" s="18"/>
      <c r="M650" s="18"/>
      <c r="N650" s="37"/>
    </row>
    <row r="651" spans="8:14" ht="14.25" customHeight="1" x14ac:dyDescent="0.2">
      <c r="H651" s="18"/>
      <c r="M651" s="18"/>
      <c r="N651" s="37"/>
    </row>
    <row r="652" spans="8:14" ht="14.25" customHeight="1" x14ac:dyDescent="0.2">
      <c r="H652" s="18"/>
      <c r="M652" s="18"/>
      <c r="N652" s="37"/>
    </row>
    <row r="653" spans="8:14" ht="14.25" customHeight="1" x14ac:dyDescent="0.2">
      <c r="H653" s="18"/>
      <c r="M653" s="18"/>
      <c r="N653" s="37"/>
    </row>
    <row r="654" spans="8:14" ht="14.25" customHeight="1" x14ac:dyDescent="0.2">
      <c r="H654" s="18"/>
      <c r="M654" s="18"/>
      <c r="N654" s="37"/>
    </row>
    <row r="655" spans="8:14" ht="14.25" customHeight="1" x14ac:dyDescent="0.2">
      <c r="H655" s="18"/>
      <c r="M655" s="18"/>
      <c r="N655" s="37"/>
    </row>
    <row r="656" spans="8:14" ht="14.25" customHeight="1" x14ac:dyDescent="0.2">
      <c r="H656" s="18"/>
      <c r="M656" s="18"/>
      <c r="N656" s="37"/>
    </row>
    <row r="657" spans="8:14" ht="14.25" customHeight="1" x14ac:dyDescent="0.2">
      <c r="H657" s="18"/>
      <c r="M657" s="18"/>
      <c r="N657" s="37"/>
    </row>
    <row r="658" spans="8:14" ht="14.25" customHeight="1" x14ac:dyDescent="0.2">
      <c r="H658" s="18"/>
      <c r="M658" s="18"/>
      <c r="N658" s="37"/>
    </row>
    <row r="659" spans="8:14" ht="14.25" customHeight="1" x14ac:dyDescent="0.2">
      <c r="H659" s="18"/>
      <c r="M659" s="18"/>
      <c r="N659" s="37"/>
    </row>
    <row r="660" spans="8:14" ht="14.25" customHeight="1" x14ac:dyDescent="0.2">
      <c r="H660" s="18"/>
      <c r="M660" s="18"/>
      <c r="N660" s="37"/>
    </row>
    <row r="661" spans="8:14" ht="14.25" customHeight="1" x14ac:dyDescent="0.2">
      <c r="H661" s="18"/>
      <c r="M661" s="18"/>
      <c r="N661" s="37"/>
    </row>
    <row r="662" spans="8:14" ht="14.25" customHeight="1" x14ac:dyDescent="0.2">
      <c r="H662" s="18"/>
      <c r="M662" s="18"/>
      <c r="N662" s="37"/>
    </row>
    <row r="663" spans="8:14" ht="14.25" customHeight="1" x14ac:dyDescent="0.2">
      <c r="H663" s="18"/>
      <c r="M663" s="18"/>
      <c r="N663" s="37"/>
    </row>
    <row r="664" spans="8:14" ht="14.25" customHeight="1" x14ac:dyDescent="0.2">
      <c r="H664" s="18"/>
      <c r="M664" s="18"/>
      <c r="N664" s="37"/>
    </row>
    <row r="665" spans="8:14" ht="14.25" customHeight="1" x14ac:dyDescent="0.2">
      <c r="H665" s="18"/>
      <c r="M665" s="18"/>
      <c r="N665" s="37"/>
    </row>
    <row r="666" spans="8:14" ht="14.25" customHeight="1" x14ac:dyDescent="0.2">
      <c r="H666" s="18"/>
      <c r="M666" s="18"/>
      <c r="N666" s="37"/>
    </row>
    <row r="667" spans="8:14" ht="14.25" customHeight="1" x14ac:dyDescent="0.2">
      <c r="H667" s="18"/>
      <c r="M667" s="18"/>
      <c r="N667" s="37"/>
    </row>
    <row r="668" spans="8:14" ht="14.25" customHeight="1" x14ac:dyDescent="0.2">
      <c r="H668" s="18"/>
      <c r="M668" s="18"/>
      <c r="N668" s="37"/>
    </row>
    <row r="669" spans="8:14" ht="14.25" customHeight="1" x14ac:dyDescent="0.2">
      <c r="H669" s="18"/>
      <c r="M669" s="18"/>
      <c r="N669" s="37"/>
    </row>
    <row r="670" spans="8:14" ht="14.25" customHeight="1" x14ac:dyDescent="0.2">
      <c r="H670" s="18"/>
      <c r="M670" s="18"/>
      <c r="N670" s="37"/>
    </row>
    <row r="671" spans="8:14" ht="14.25" customHeight="1" x14ac:dyDescent="0.2">
      <c r="H671" s="18"/>
      <c r="M671" s="18"/>
      <c r="N671" s="37"/>
    </row>
    <row r="672" spans="8:14" ht="14.25" customHeight="1" x14ac:dyDescent="0.2">
      <c r="H672" s="18"/>
      <c r="M672" s="18"/>
      <c r="N672" s="37"/>
    </row>
    <row r="673" spans="8:14" ht="14.25" customHeight="1" x14ac:dyDescent="0.2">
      <c r="H673" s="18"/>
      <c r="M673" s="18"/>
      <c r="N673" s="37"/>
    </row>
    <row r="674" spans="8:14" ht="14.25" customHeight="1" x14ac:dyDescent="0.2">
      <c r="H674" s="18"/>
      <c r="M674" s="18"/>
      <c r="N674" s="37"/>
    </row>
    <row r="675" spans="8:14" ht="14.25" customHeight="1" x14ac:dyDescent="0.2">
      <c r="H675" s="18"/>
      <c r="M675" s="18"/>
      <c r="N675" s="37"/>
    </row>
    <row r="676" spans="8:14" ht="14.25" customHeight="1" x14ac:dyDescent="0.2">
      <c r="H676" s="18"/>
      <c r="M676" s="18"/>
      <c r="N676" s="37"/>
    </row>
    <row r="677" spans="8:14" ht="14.25" customHeight="1" x14ac:dyDescent="0.2">
      <c r="H677" s="18"/>
      <c r="M677" s="18"/>
      <c r="N677" s="37"/>
    </row>
    <row r="678" spans="8:14" ht="14.25" customHeight="1" x14ac:dyDescent="0.2">
      <c r="H678" s="18"/>
      <c r="M678" s="18"/>
      <c r="N678" s="37"/>
    </row>
    <row r="679" spans="8:14" ht="14.25" customHeight="1" x14ac:dyDescent="0.2">
      <c r="H679" s="18"/>
      <c r="M679" s="18"/>
      <c r="N679" s="37"/>
    </row>
    <row r="680" spans="8:14" ht="14.25" customHeight="1" x14ac:dyDescent="0.2">
      <c r="H680" s="18"/>
      <c r="M680" s="18"/>
      <c r="N680" s="37"/>
    </row>
    <row r="681" spans="8:14" ht="14.25" customHeight="1" x14ac:dyDescent="0.2">
      <c r="H681" s="18"/>
      <c r="M681" s="18"/>
      <c r="N681" s="37"/>
    </row>
    <row r="682" spans="8:14" ht="14.25" customHeight="1" x14ac:dyDescent="0.2">
      <c r="H682" s="18"/>
      <c r="M682" s="18"/>
      <c r="N682" s="37"/>
    </row>
    <row r="683" spans="8:14" ht="14.25" customHeight="1" x14ac:dyDescent="0.2">
      <c r="H683" s="18"/>
      <c r="M683" s="18"/>
      <c r="N683" s="37"/>
    </row>
    <row r="684" spans="8:14" ht="14.25" customHeight="1" x14ac:dyDescent="0.2">
      <c r="H684" s="18"/>
      <c r="M684" s="18"/>
      <c r="N684" s="37"/>
    </row>
    <row r="685" spans="8:14" ht="14.25" customHeight="1" x14ac:dyDescent="0.2">
      <c r="H685" s="18"/>
      <c r="M685" s="18"/>
      <c r="N685" s="37"/>
    </row>
    <row r="686" spans="8:14" ht="14.25" customHeight="1" x14ac:dyDescent="0.2">
      <c r="H686" s="18"/>
      <c r="M686" s="18"/>
      <c r="N686" s="37"/>
    </row>
    <row r="687" spans="8:14" ht="14.25" customHeight="1" x14ac:dyDescent="0.2">
      <c r="H687" s="18"/>
      <c r="M687" s="18"/>
      <c r="N687" s="37"/>
    </row>
    <row r="688" spans="8:14" ht="14.25" customHeight="1" x14ac:dyDescent="0.2">
      <c r="H688" s="18"/>
      <c r="M688" s="18"/>
      <c r="N688" s="37"/>
    </row>
    <row r="689" spans="8:14" ht="14.25" customHeight="1" x14ac:dyDescent="0.2">
      <c r="H689" s="18"/>
      <c r="M689" s="18"/>
      <c r="N689" s="37"/>
    </row>
    <row r="690" spans="8:14" ht="14.25" customHeight="1" x14ac:dyDescent="0.2">
      <c r="H690" s="18"/>
      <c r="M690" s="18"/>
      <c r="N690" s="37"/>
    </row>
    <row r="691" spans="8:14" ht="14.25" customHeight="1" x14ac:dyDescent="0.2">
      <c r="H691" s="18"/>
      <c r="M691" s="18"/>
      <c r="N691" s="37"/>
    </row>
    <row r="692" spans="8:14" ht="14.25" customHeight="1" x14ac:dyDescent="0.2">
      <c r="H692" s="18"/>
      <c r="M692" s="18"/>
      <c r="N692" s="37"/>
    </row>
    <row r="693" spans="8:14" ht="14.25" customHeight="1" x14ac:dyDescent="0.2">
      <c r="H693" s="18"/>
      <c r="M693" s="18"/>
      <c r="N693" s="37"/>
    </row>
    <row r="694" spans="8:14" ht="14.25" customHeight="1" x14ac:dyDescent="0.2">
      <c r="H694" s="18"/>
      <c r="M694" s="18"/>
      <c r="N694" s="37"/>
    </row>
    <row r="695" spans="8:14" ht="14.25" customHeight="1" x14ac:dyDescent="0.2">
      <c r="H695" s="18"/>
      <c r="M695" s="18"/>
      <c r="N695" s="37"/>
    </row>
    <row r="696" spans="8:14" ht="14.25" customHeight="1" x14ac:dyDescent="0.2">
      <c r="H696" s="18"/>
      <c r="M696" s="18"/>
      <c r="N696" s="37"/>
    </row>
    <row r="697" spans="8:14" ht="14.25" customHeight="1" x14ac:dyDescent="0.2">
      <c r="H697" s="18"/>
      <c r="M697" s="18"/>
      <c r="N697" s="37"/>
    </row>
    <row r="698" spans="8:14" ht="14.25" customHeight="1" x14ac:dyDescent="0.2">
      <c r="H698" s="18"/>
      <c r="M698" s="18"/>
      <c r="N698" s="37"/>
    </row>
    <row r="699" spans="8:14" ht="14.25" customHeight="1" x14ac:dyDescent="0.2">
      <c r="H699" s="18"/>
      <c r="M699" s="18"/>
      <c r="N699" s="37"/>
    </row>
    <row r="700" spans="8:14" ht="14.25" customHeight="1" x14ac:dyDescent="0.2">
      <c r="H700" s="18"/>
      <c r="M700" s="18"/>
      <c r="N700" s="37"/>
    </row>
    <row r="701" spans="8:14" ht="14.25" customHeight="1" x14ac:dyDescent="0.2">
      <c r="H701" s="18"/>
      <c r="M701" s="18"/>
      <c r="N701" s="37"/>
    </row>
    <row r="702" spans="8:14" ht="14.25" customHeight="1" x14ac:dyDescent="0.2">
      <c r="H702" s="18"/>
      <c r="M702" s="18"/>
      <c r="N702" s="37"/>
    </row>
    <row r="703" spans="8:14" ht="14.25" customHeight="1" x14ac:dyDescent="0.2">
      <c r="H703" s="18"/>
      <c r="M703" s="18"/>
      <c r="N703" s="37"/>
    </row>
    <row r="704" spans="8:14" ht="14.25" customHeight="1" x14ac:dyDescent="0.2">
      <c r="H704" s="18"/>
      <c r="M704" s="18"/>
      <c r="N704" s="37"/>
    </row>
    <row r="705" spans="8:14" ht="14.25" customHeight="1" x14ac:dyDescent="0.2">
      <c r="H705" s="18"/>
      <c r="M705" s="18"/>
      <c r="N705" s="37"/>
    </row>
    <row r="706" spans="8:14" ht="14.25" customHeight="1" x14ac:dyDescent="0.2">
      <c r="H706" s="18"/>
      <c r="M706" s="18"/>
      <c r="N706" s="37"/>
    </row>
    <row r="707" spans="8:14" ht="14.25" customHeight="1" x14ac:dyDescent="0.2">
      <c r="H707" s="18"/>
      <c r="M707" s="18"/>
      <c r="N707" s="37"/>
    </row>
    <row r="708" spans="8:14" ht="14.25" customHeight="1" x14ac:dyDescent="0.2">
      <c r="H708" s="18"/>
      <c r="M708" s="18"/>
      <c r="N708" s="37"/>
    </row>
    <row r="709" spans="8:14" ht="14.25" customHeight="1" x14ac:dyDescent="0.2">
      <c r="H709" s="18"/>
      <c r="M709" s="18"/>
      <c r="N709" s="37"/>
    </row>
    <row r="710" spans="8:14" ht="14.25" customHeight="1" x14ac:dyDescent="0.2">
      <c r="H710" s="18"/>
      <c r="M710" s="18"/>
      <c r="N710" s="37"/>
    </row>
    <row r="711" spans="8:14" ht="14.25" customHeight="1" x14ac:dyDescent="0.2">
      <c r="H711" s="18"/>
      <c r="M711" s="18"/>
      <c r="N711" s="37"/>
    </row>
    <row r="712" spans="8:14" ht="14.25" customHeight="1" x14ac:dyDescent="0.2">
      <c r="H712" s="18"/>
      <c r="M712" s="18"/>
      <c r="N712" s="37"/>
    </row>
    <row r="713" spans="8:14" ht="14.25" customHeight="1" x14ac:dyDescent="0.2">
      <c r="H713" s="18"/>
      <c r="M713" s="18"/>
      <c r="N713" s="37"/>
    </row>
    <row r="714" spans="8:14" ht="14.25" customHeight="1" x14ac:dyDescent="0.2">
      <c r="H714" s="18"/>
      <c r="M714" s="18"/>
      <c r="N714" s="37"/>
    </row>
    <row r="715" spans="8:14" ht="14.25" customHeight="1" x14ac:dyDescent="0.2">
      <c r="H715" s="18"/>
      <c r="M715" s="18"/>
      <c r="N715" s="37"/>
    </row>
    <row r="716" spans="8:14" ht="14.25" customHeight="1" x14ac:dyDescent="0.2">
      <c r="H716" s="18"/>
      <c r="M716" s="18"/>
      <c r="N716" s="37"/>
    </row>
    <row r="717" spans="8:14" ht="14.25" customHeight="1" x14ac:dyDescent="0.2">
      <c r="H717" s="18"/>
      <c r="M717" s="18"/>
      <c r="N717" s="37"/>
    </row>
    <row r="718" spans="8:14" ht="14.25" customHeight="1" x14ac:dyDescent="0.2">
      <c r="H718" s="18"/>
      <c r="M718" s="18"/>
      <c r="N718" s="37"/>
    </row>
    <row r="719" spans="8:14" ht="14.25" customHeight="1" x14ac:dyDescent="0.2">
      <c r="H719" s="18"/>
      <c r="M719" s="18"/>
      <c r="N719" s="37"/>
    </row>
    <row r="720" spans="8:14" ht="14.25" customHeight="1" x14ac:dyDescent="0.2">
      <c r="H720" s="18"/>
      <c r="M720" s="18"/>
      <c r="N720" s="37"/>
    </row>
    <row r="721" spans="8:14" ht="14.25" customHeight="1" x14ac:dyDescent="0.2">
      <c r="H721" s="18"/>
      <c r="M721" s="18"/>
      <c r="N721" s="37"/>
    </row>
    <row r="722" spans="8:14" ht="14.25" customHeight="1" x14ac:dyDescent="0.2">
      <c r="H722" s="18"/>
      <c r="M722" s="18"/>
      <c r="N722" s="37"/>
    </row>
    <row r="723" spans="8:14" ht="14.25" customHeight="1" x14ac:dyDescent="0.2">
      <c r="H723" s="18"/>
      <c r="M723" s="18"/>
      <c r="N723" s="37"/>
    </row>
    <row r="724" spans="8:14" ht="14.25" customHeight="1" x14ac:dyDescent="0.2">
      <c r="H724" s="18"/>
      <c r="M724" s="18"/>
      <c r="N724" s="37"/>
    </row>
    <row r="725" spans="8:14" ht="14.25" customHeight="1" x14ac:dyDescent="0.2">
      <c r="H725" s="18"/>
      <c r="M725" s="18"/>
      <c r="N725" s="37"/>
    </row>
    <row r="726" spans="8:14" ht="14.25" customHeight="1" x14ac:dyDescent="0.2">
      <c r="H726" s="18"/>
      <c r="M726" s="18"/>
      <c r="N726" s="37"/>
    </row>
    <row r="727" spans="8:14" ht="14.25" customHeight="1" x14ac:dyDescent="0.2">
      <c r="H727" s="18"/>
      <c r="M727" s="18"/>
      <c r="N727" s="37"/>
    </row>
    <row r="728" spans="8:14" ht="14.25" customHeight="1" x14ac:dyDescent="0.2">
      <c r="H728" s="18"/>
      <c r="M728" s="18"/>
      <c r="N728" s="37"/>
    </row>
    <row r="729" spans="8:14" ht="14.25" customHeight="1" x14ac:dyDescent="0.2">
      <c r="H729" s="18"/>
      <c r="M729" s="18"/>
      <c r="N729" s="37"/>
    </row>
    <row r="730" spans="8:14" ht="14.25" customHeight="1" x14ac:dyDescent="0.2">
      <c r="H730" s="18"/>
      <c r="M730" s="18"/>
      <c r="N730" s="37"/>
    </row>
    <row r="731" spans="8:14" ht="14.25" customHeight="1" x14ac:dyDescent="0.2">
      <c r="H731" s="18"/>
      <c r="M731" s="18"/>
      <c r="N731" s="37"/>
    </row>
    <row r="732" spans="8:14" ht="14.25" customHeight="1" x14ac:dyDescent="0.2">
      <c r="H732" s="18"/>
      <c r="M732" s="18"/>
      <c r="N732" s="37"/>
    </row>
    <row r="733" spans="8:14" ht="14.25" customHeight="1" x14ac:dyDescent="0.2">
      <c r="H733" s="18"/>
      <c r="M733" s="18"/>
      <c r="N733" s="37"/>
    </row>
    <row r="734" spans="8:14" ht="14.25" customHeight="1" x14ac:dyDescent="0.2">
      <c r="H734" s="18"/>
      <c r="M734" s="18"/>
      <c r="N734" s="37"/>
    </row>
    <row r="735" spans="8:14" ht="14.25" customHeight="1" x14ac:dyDescent="0.2">
      <c r="H735" s="18"/>
      <c r="M735" s="18"/>
      <c r="N735" s="37"/>
    </row>
    <row r="736" spans="8:14" ht="14.25" customHeight="1" x14ac:dyDescent="0.2">
      <c r="H736" s="18"/>
      <c r="M736" s="18"/>
      <c r="N736" s="37"/>
    </row>
    <row r="737" spans="8:14" ht="14.25" customHeight="1" x14ac:dyDescent="0.2">
      <c r="H737" s="18"/>
      <c r="M737" s="18"/>
      <c r="N737" s="37"/>
    </row>
    <row r="738" spans="8:14" ht="14.25" customHeight="1" x14ac:dyDescent="0.2">
      <c r="H738" s="18"/>
      <c r="M738" s="18"/>
      <c r="N738" s="37"/>
    </row>
    <row r="739" spans="8:14" ht="14.25" customHeight="1" x14ac:dyDescent="0.2">
      <c r="H739" s="18"/>
      <c r="M739" s="18"/>
      <c r="N739" s="37"/>
    </row>
    <row r="740" spans="8:14" ht="14.25" customHeight="1" x14ac:dyDescent="0.2">
      <c r="H740" s="18"/>
      <c r="M740" s="18"/>
      <c r="N740" s="37"/>
    </row>
    <row r="741" spans="8:14" ht="14.25" customHeight="1" x14ac:dyDescent="0.2">
      <c r="H741" s="18"/>
      <c r="M741" s="18"/>
      <c r="N741" s="37"/>
    </row>
    <row r="742" spans="8:14" ht="14.25" customHeight="1" x14ac:dyDescent="0.2">
      <c r="H742" s="18"/>
      <c r="M742" s="18"/>
      <c r="N742" s="37"/>
    </row>
    <row r="743" spans="8:14" ht="14.25" customHeight="1" x14ac:dyDescent="0.2">
      <c r="H743" s="18"/>
      <c r="M743" s="18"/>
      <c r="N743" s="37"/>
    </row>
    <row r="744" spans="8:14" ht="14.25" customHeight="1" x14ac:dyDescent="0.2">
      <c r="H744" s="18"/>
      <c r="M744" s="18"/>
      <c r="N744" s="37"/>
    </row>
    <row r="745" spans="8:14" ht="14.25" customHeight="1" x14ac:dyDescent="0.2">
      <c r="H745" s="18"/>
      <c r="M745" s="18"/>
      <c r="N745" s="37"/>
    </row>
    <row r="746" spans="8:14" ht="14.25" customHeight="1" x14ac:dyDescent="0.2">
      <c r="H746" s="18"/>
      <c r="M746" s="18"/>
      <c r="N746" s="37"/>
    </row>
    <row r="747" spans="8:14" ht="14.25" customHeight="1" x14ac:dyDescent="0.2">
      <c r="H747" s="18"/>
      <c r="M747" s="18"/>
      <c r="N747" s="37"/>
    </row>
    <row r="748" spans="8:14" ht="14.25" customHeight="1" x14ac:dyDescent="0.2">
      <c r="H748" s="18"/>
      <c r="M748" s="18"/>
      <c r="N748" s="37"/>
    </row>
    <row r="749" spans="8:14" ht="14.25" customHeight="1" x14ac:dyDescent="0.2">
      <c r="H749" s="18"/>
      <c r="M749" s="18"/>
      <c r="N749" s="37"/>
    </row>
    <row r="750" spans="8:14" ht="14.25" customHeight="1" x14ac:dyDescent="0.2">
      <c r="H750" s="18"/>
      <c r="M750" s="18"/>
      <c r="N750" s="37"/>
    </row>
    <row r="751" spans="8:14" ht="14.25" customHeight="1" x14ac:dyDescent="0.2">
      <c r="H751" s="18"/>
      <c r="M751" s="18"/>
      <c r="N751" s="37"/>
    </row>
    <row r="752" spans="8:14" ht="14.25" customHeight="1" x14ac:dyDescent="0.2">
      <c r="H752" s="18"/>
      <c r="M752" s="18"/>
      <c r="N752" s="37"/>
    </row>
    <row r="753" spans="8:14" ht="14.25" customHeight="1" x14ac:dyDescent="0.2">
      <c r="H753" s="18"/>
      <c r="M753" s="18"/>
      <c r="N753" s="37"/>
    </row>
    <row r="754" spans="8:14" ht="14.25" customHeight="1" x14ac:dyDescent="0.2">
      <c r="H754" s="18"/>
      <c r="M754" s="18"/>
      <c r="N754" s="37"/>
    </row>
    <row r="755" spans="8:14" ht="14.25" customHeight="1" x14ac:dyDescent="0.2">
      <c r="H755" s="18"/>
      <c r="M755" s="18"/>
      <c r="N755" s="37"/>
    </row>
    <row r="756" spans="8:14" ht="14.25" customHeight="1" x14ac:dyDescent="0.2">
      <c r="H756" s="18"/>
      <c r="M756" s="18"/>
      <c r="N756" s="37"/>
    </row>
    <row r="757" spans="8:14" ht="14.25" customHeight="1" x14ac:dyDescent="0.2">
      <c r="H757" s="18"/>
      <c r="M757" s="18"/>
      <c r="N757" s="37"/>
    </row>
    <row r="758" spans="8:14" ht="14.25" customHeight="1" x14ac:dyDescent="0.2">
      <c r="H758" s="18"/>
      <c r="M758" s="18"/>
      <c r="N758" s="37"/>
    </row>
    <row r="759" spans="8:14" ht="14.25" customHeight="1" x14ac:dyDescent="0.2">
      <c r="H759" s="18"/>
      <c r="M759" s="18"/>
      <c r="N759" s="37"/>
    </row>
    <row r="760" spans="8:14" ht="14.25" customHeight="1" x14ac:dyDescent="0.2">
      <c r="H760" s="18"/>
      <c r="M760" s="18"/>
      <c r="N760" s="37"/>
    </row>
    <row r="761" spans="8:14" ht="14.25" customHeight="1" x14ac:dyDescent="0.2">
      <c r="H761" s="18"/>
      <c r="M761" s="18"/>
      <c r="N761" s="37"/>
    </row>
    <row r="762" spans="8:14" ht="14.25" customHeight="1" x14ac:dyDescent="0.2">
      <c r="H762" s="18"/>
      <c r="M762" s="18"/>
      <c r="N762" s="37"/>
    </row>
    <row r="763" spans="8:14" ht="14.25" customHeight="1" x14ac:dyDescent="0.2">
      <c r="H763" s="18"/>
      <c r="M763" s="18"/>
      <c r="N763" s="37"/>
    </row>
    <row r="764" spans="8:14" ht="14.25" customHeight="1" x14ac:dyDescent="0.2">
      <c r="H764" s="18"/>
      <c r="M764" s="18"/>
      <c r="N764" s="37"/>
    </row>
    <row r="765" spans="8:14" ht="14.25" customHeight="1" x14ac:dyDescent="0.2">
      <c r="H765" s="18"/>
      <c r="M765" s="18"/>
      <c r="N765" s="37"/>
    </row>
    <row r="766" spans="8:14" ht="14.25" customHeight="1" x14ac:dyDescent="0.2">
      <c r="H766" s="18"/>
      <c r="M766" s="18"/>
      <c r="N766" s="37"/>
    </row>
    <row r="767" spans="8:14" ht="14.25" customHeight="1" x14ac:dyDescent="0.2">
      <c r="H767" s="18"/>
      <c r="M767" s="18"/>
      <c r="N767" s="37"/>
    </row>
    <row r="768" spans="8:14" ht="14.25" customHeight="1" x14ac:dyDescent="0.2">
      <c r="H768" s="18"/>
      <c r="M768" s="18"/>
      <c r="N768" s="37"/>
    </row>
    <row r="769" spans="8:14" ht="14.25" customHeight="1" x14ac:dyDescent="0.2">
      <c r="H769" s="18"/>
      <c r="M769" s="18"/>
      <c r="N769" s="37"/>
    </row>
    <row r="770" spans="8:14" ht="14.25" customHeight="1" x14ac:dyDescent="0.2">
      <c r="H770" s="18"/>
      <c r="M770" s="18"/>
      <c r="N770" s="37"/>
    </row>
    <row r="771" spans="8:14" ht="14.25" customHeight="1" x14ac:dyDescent="0.2">
      <c r="H771" s="18"/>
      <c r="M771" s="18"/>
      <c r="N771" s="37"/>
    </row>
    <row r="772" spans="8:14" ht="14.25" customHeight="1" x14ac:dyDescent="0.2">
      <c r="H772" s="18"/>
      <c r="M772" s="18"/>
      <c r="N772" s="37"/>
    </row>
    <row r="773" spans="8:14" ht="14.25" customHeight="1" x14ac:dyDescent="0.2">
      <c r="H773" s="18"/>
      <c r="M773" s="18"/>
      <c r="N773" s="37"/>
    </row>
    <row r="774" spans="8:14" ht="14.25" customHeight="1" x14ac:dyDescent="0.2">
      <c r="H774" s="18"/>
      <c r="M774" s="18"/>
      <c r="N774" s="37"/>
    </row>
    <row r="775" spans="8:14" ht="14.25" customHeight="1" x14ac:dyDescent="0.2">
      <c r="H775" s="18"/>
      <c r="M775" s="18"/>
      <c r="N775" s="37"/>
    </row>
    <row r="776" spans="8:14" ht="14.25" customHeight="1" x14ac:dyDescent="0.2">
      <c r="H776" s="18"/>
      <c r="M776" s="18"/>
      <c r="N776" s="37"/>
    </row>
    <row r="777" spans="8:14" ht="14.25" customHeight="1" x14ac:dyDescent="0.2">
      <c r="H777" s="18"/>
      <c r="M777" s="18"/>
      <c r="N777" s="37"/>
    </row>
    <row r="778" spans="8:14" ht="14.25" customHeight="1" x14ac:dyDescent="0.2">
      <c r="H778" s="18"/>
      <c r="M778" s="18"/>
      <c r="N778" s="37"/>
    </row>
    <row r="779" spans="8:14" ht="14.25" customHeight="1" x14ac:dyDescent="0.2">
      <c r="H779" s="18"/>
      <c r="M779" s="18"/>
      <c r="N779" s="37"/>
    </row>
    <row r="780" spans="8:14" ht="14.25" customHeight="1" x14ac:dyDescent="0.2">
      <c r="H780" s="18"/>
      <c r="M780" s="18"/>
      <c r="N780" s="37"/>
    </row>
    <row r="781" spans="8:14" ht="14.25" customHeight="1" x14ac:dyDescent="0.2">
      <c r="H781" s="18"/>
      <c r="M781" s="18"/>
      <c r="N781" s="37"/>
    </row>
    <row r="782" spans="8:14" ht="14.25" customHeight="1" x14ac:dyDescent="0.2">
      <c r="H782" s="18"/>
      <c r="M782" s="18"/>
      <c r="N782" s="37"/>
    </row>
    <row r="783" spans="8:14" ht="14.25" customHeight="1" x14ac:dyDescent="0.2">
      <c r="H783" s="18"/>
      <c r="M783" s="18"/>
      <c r="N783" s="37"/>
    </row>
    <row r="784" spans="8:14" ht="14.25" customHeight="1" x14ac:dyDescent="0.2">
      <c r="H784" s="18"/>
      <c r="M784" s="18"/>
      <c r="N784" s="37"/>
    </row>
    <row r="785" spans="8:14" ht="14.25" customHeight="1" x14ac:dyDescent="0.2">
      <c r="H785" s="18"/>
      <c r="M785" s="18"/>
      <c r="N785" s="37"/>
    </row>
    <row r="786" spans="8:14" ht="14.25" customHeight="1" x14ac:dyDescent="0.2">
      <c r="H786" s="18"/>
      <c r="M786" s="18"/>
      <c r="N786" s="37"/>
    </row>
    <row r="787" spans="8:14" ht="14.25" customHeight="1" x14ac:dyDescent="0.2">
      <c r="H787" s="18"/>
      <c r="M787" s="18"/>
      <c r="N787" s="37"/>
    </row>
    <row r="788" spans="8:14" ht="14.25" customHeight="1" x14ac:dyDescent="0.2">
      <c r="H788" s="18"/>
      <c r="M788" s="18"/>
      <c r="N788" s="37"/>
    </row>
    <row r="789" spans="8:14" ht="14.25" customHeight="1" x14ac:dyDescent="0.2">
      <c r="H789" s="18"/>
      <c r="M789" s="18"/>
      <c r="N789" s="37"/>
    </row>
    <row r="790" spans="8:14" ht="14.25" customHeight="1" x14ac:dyDescent="0.2">
      <c r="H790" s="18"/>
      <c r="M790" s="18"/>
      <c r="N790" s="37"/>
    </row>
    <row r="791" spans="8:14" ht="14.25" customHeight="1" x14ac:dyDescent="0.2">
      <c r="H791" s="18"/>
      <c r="M791" s="18"/>
      <c r="N791" s="37"/>
    </row>
    <row r="792" spans="8:14" ht="14.25" customHeight="1" x14ac:dyDescent="0.2">
      <c r="H792" s="18"/>
      <c r="M792" s="18"/>
      <c r="N792" s="37"/>
    </row>
    <row r="793" spans="8:14" ht="14.25" customHeight="1" x14ac:dyDescent="0.2">
      <c r="H793" s="18"/>
      <c r="M793" s="18"/>
      <c r="N793" s="37"/>
    </row>
    <row r="794" spans="8:14" ht="14.25" customHeight="1" x14ac:dyDescent="0.2">
      <c r="H794" s="18"/>
      <c r="M794" s="18"/>
      <c r="N794" s="37"/>
    </row>
    <row r="795" spans="8:14" ht="14.25" customHeight="1" x14ac:dyDescent="0.2">
      <c r="H795" s="18"/>
      <c r="M795" s="18"/>
      <c r="N795" s="37"/>
    </row>
    <row r="796" spans="8:14" ht="14.25" customHeight="1" x14ac:dyDescent="0.2">
      <c r="H796" s="18"/>
      <c r="M796" s="18"/>
      <c r="N796" s="37"/>
    </row>
    <row r="797" spans="8:14" ht="14.25" customHeight="1" x14ac:dyDescent="0.2">
      <c r="H797" s="18"/>
      <c r="M797" s="18"/>
      <c r="N797" s="37"/>
    </row>
    <row r="798" spans="8:14" ht="14.25" customHeight="1" x14ac:dyDescent="0.2">
      <c r="H798" s="18"/>
      <c r="M798" s="18"/>
      <c r="N798" s="37"/>
    </row>
    <row r="799" spans="8:14" ht="14.25" customHeight="1" x14ac:dyDescent="0.2">
      <c r="H799" s="18"/>
      <c r="M799" s="18"/>
      <c r="N799" s="37"/>
    </row>
    <row r="800" spans="8:14" ht="14.25" customHeight="1" x14ac:dyDescent="0.2">
      <c r="H800" s="18"/>
      <c r="M800" s="18"/>
      <c r="N800" s="37"/>
    </row>
    <row r="801" spans="8:14" ht="14.25" customHeight="1" x14ac:dyDescent="0.2">
      <c r="H801" s="18"/>
      <c r="M801" s="18"/>
      <c r="N801" s="37"/>
    </row>
    <row r="802" spans="8:14" ht="14.25" customHeight="1" x14ac:dyDescent="0.2">
      <c r="H802" s="18"/>
      <c r="M802" s="18"/>
      <c r="N802" s="37"/>
    </row>
    <row r="803" spans="8:14" ht="14.25" customHeight="1" x14ac:dyDescent="0.2">
      <c r="H803" s="18"/>
      <c r="M803" s="18"/>
      <c r="N803" s="37"/>
    </row>
    <row r="804" spans="8:14" ht="14.25" customHeight="1" x14ac:dyDescent="0.2">
      <c r="H804" s="18"/>
      <c r="M804" s="18"/>
      <c r="N804" s="37"/>
    </row>
    <row r="805" spans="8:14" ht="14.25" customHeight="1" x14ac:dyDescent="0.2">
      <c r="H805" s="18"/>
      <c r="M805" s="18"/>
      <c r="N805" s="37"/>
    </row>
    <row r="806" spans="8:14" ht="14.25" customHeight="1" x14ac:dyDescent="0.2">
      <c r="H806" s="18"/>
      <c r="M806" s="18"/>
      <c r="N806" s="37"/>
    </row>
    <row r="807" spans="8:14" ht="14.25" customHeight="1" x14ac:dyDescent="0.2">
      <c r="H807" s="18"/>
      <c r="M807" s="18"/>
      <c r="N807" s="37"/>
    </row>
    <row r="808" spans="8:14" ht="14.25" customHeight="1" x14ac:dyDescent="0.2">
      <c r="H808" s="18"/>
      <c r="M808" s="18"/>
      <c r="N808" s="37"/>
    </row>
    <row r="809" spans="8:14" ht="14.25" customHeight="1" x14ac:dyDescent="0.2">
      <c r="H809" s="18"/>
      <c r="M809" s="18"/>
      <c r="N809" s="37"/>
    </row>
    <row r="810" spans="8:14" ht="14.25" customHeight="1" x14ac:dyDescent="0.2">
      <c r="H810" s="18"/>
      <c r="M810" s="18"/>
      <c r="N810" s="37"/>
    </row>
    <row r="811" spans="8:14" ht="14.25" customHeight="1" x14ac:dyDescent="0.2">
      <c r="H811" s="18"/>
      <c r="M811" s="18"/>
      <c r="N811" s="37"/>
    </row>
    <row r="812" spans="8:14" ht="14.25" customHeight="1" x14ac:dyDescent="0.2">
      <c r="H812" s="18"/>
      <c r="M812" s="18"/>
      <c r="N812" s="37"/>
    </row>
    <row r="813" spans="8:14" ht="14.25" customHeight="1" x14ac:dyDescent="0.2">
      <c r="H813" s="18"/>
      <c r="M813" s="18"/>
      <c r="N813" s="37"/>
    </row>
    <row r="814" spans="8:14" ht="14.25" customHeight="1" x14ac:dyDescent="0.2">
      <c r="H814" s="18"/>
      <c r="M814" s="18"/>
      <c r="N814" s="37"/>
    </row>
    <row r="815" spans="8:14" ht="14.25" customHeight="1" x14ac:dyDescent="0.2">
      <c r="H815" s="18"/>
      <c r="M815" s="18"/>
      <c r="N815" s="37"/>
    </row>
    <row r="816" spans="8:14" ht="14.25" customHeight="1" x14ac:dyDescent="0.2">
      <c r="H816" s="18"/>
      <c r="M816" s="18"/>
      <c r="N816" s="37"/>
    </row>
    <row r="817" spans="8:14" ht="14.25" customHeight="1" x14ac:dyDescent="0.2">
      <c r="H817" s="18"/>
      <c r="M817" s="18"/>
      <c r="N817" s="37"/>
    </row>
    <row r="818" spans="8:14" ht="14.25" customHeight="1" x14ac:dyDescent="0.2">
      <c r="H818" s="18"/>
      <c r="M818" s="18"/>
      <c r="N818" s="37"/>
    </row>
    <row r="819" spans="8:14" ht="14.25" customHeight="1" x14ac:dyDescent="0.2">
      <c r="H819" s="18"/>
      <c r="M819" s="18"/>
      <c r="N819" s="37"/>
    </row>
    <row r="820" spans="8:14" ht="14.25" customHeight="1" x14ac:dyDescent="0.2">
      <c r="H820" s="18"/>
      <c r="M820" s="18"/>
      <c r="N820" s="37"/>
    </row>
    <row r="821" spans="8:14" ht="14.25" customHeight="1" x14ac:dyDescent="0.2">
      <c r="H821" s="18"/>
      <c r="M821" s="18"/>
      <c r="N821" s="37"/>
    </row>
    <row r="822" spans="8:14" ht="14.25" customHeight="1" x14ac:dyDescent="0.2">
      <c r="H822" s="18"/>
      <c r="M822" s="18"/>
      <c r="N822" s="37"/>
    </row>
    <row r="823" spans="8:14" ht="14.25" customHeight="1" x14ac:dyDescent="0.2">
      <c r="H823" s="18"/>
      <c r="M823" s="18"/>
      <c r="N823" s="37"/>
    </row>
    <row r="824" spans="8:14" ht="14.25" customHeight="1" x14ac:dyDescent="0.2">
      <c r="H824" s="18"/>
      <c r="M824" s="18"/>
      <c r="N824" s="37"/>
    </row>
    <row r="825" spans="8:14" ht="14.25" customHeight="1" x14ac:dyDescent="0.2">
      <c r="H825" s="18"/>
      <c r="M825" s="18"/>
      <c r="N825" s="37"/>
    </row>
    <row r="826" spans="8:14" ht="14.25" customHeight="1" x14ac:dyDescent="0.2">
      <c r="H826" s="18"/>
      <c r="M826" s="18"/>
      <c r="N826" s="37"/>
    </row>
    <row r="827" spans="8:14" ht="14.25" customHeight="1" x14ac:dyDescent="0.2">
      <c r="H827" s="18"/>
      <c r="M827" s="18"/>
      <c r="N827" s="37"/>
    </row>
    <row r="828" spans="8:14" ht="14.25" customHeight="1" x14ac:dyDescent="0.2">
      <c r="H828" s="18"/>
      <c r="M828" s="18"/>
      <c r="N828" s="37"/>
    </row>
    <row r="829" spans="8:14" ht="14.25" customHeight="1" x14ac:dyDescent="0.2">
      <c r="H829" s="18"/>
      <c r="M829" s="18"/>
      <c r="N829" s="37"/>
    </row>
    <row r="830" spans="8:14" ht="14.25" customHeight="1" x14ac:dyDescent="0.2">
      <c r="H830" s="18"/>
      <c r="M830" s="18"/>
      <c r="N830" s="37"/>
    </row>
    <row r="831" spans="8:14" ht="14.25" customHeight="1" x14ac:dyDescent="0.2">
      <c r="H831" s="18"/>
      <c r="M831" s="18"/>
      <c r="N831" s="37"/>
    </row>
    <row r="832" spans="8:14" ht="14.25" customHeight="1" x14ac:dyDescent="0.2">
      <c r="H832" s="18"/>
      <c r="M832" s="18"/>
      <c r="N832" s="37"/>
    </row>
    <row r="833" spans="8:14" ht="14.25" customHeight="1" x14ac:dyDescent="0.2">
      <c r="H833" s="18"/>
      <c r="M833" s="18"/>
      <c r="N833" s="37"/>
    </row>
    <row r="834" spans="8:14" ht="14.25" customHeight="1" x14ac:dyDescent="0.2">
      <c r="H834" s="18"/>
      <c r="M834" s="18"/>
      <c r="N834" s="37"/>
    </row>
    <row r="835" spans="8:14" ht="14.25" customHeight="1" x14ac:dyDescent="0.2">
      <c r="H835" s="18"/>
      <c r="M835" s="18"/>
      <c r="N835" s="37"/>
    </row>
    <row r="836" spans="8:14" ht="14.25" customHeight="1" x14ac:dyDescent="0.2">
      <c r="H836" s="18"/>
      <c r="M836" s="18"/>
      <c r="N836" s="37"/>
    </row>
    <row r="837" spans="8:14" ht="14.25" customHeight="1" x14ac:dyDescent="0.2">
      <c r="H837" s="18"/>
      <c r="M837" s="18"/>
      <c r="N837" s="37"/>
    </row>
    <row r="838" spans="8:14" ht="14.25" customHeight="1" x14ac:dyDescent="0.2">
      <c r="H838" s="18"/>
      <c r="M838" s="18"/>
      <c r="N838" s="37"/>
    </row>
    <row r="839" spans="8:14" ht="14.25" customHeight="1" x14ac:dyDescent="0.2">
      <c r="H839" s="18"/>
      <c r="M839" s="18"/>
      <c r="N839" s="37"/>
    </row>
    <row r="840" spans="8:14" ht="14.25" customHeight="1" x14ac:dyDescent="0.2">
      <c r="H840" s="18"/>
      <c r="M840" s="18"/>
      <c r="N840" s="37"/>
    </row>
    <row r="841" spans="8:14" ht="14.25" customHeight="1" x14ac:dyDescent="0.2">
      <c r="H841" s="18"/>
      <c r="M841" s="18"/>
      <c r="N841" s="37"/>
    </row>
    <row r="842" spans="8:14" ht="14.25" customHeight="1" x14ac:dyDescent="0.2">
      <c r="H842" s="18"/>
      <c r="M842" s="18"/>
      <c r="N842" s="37"/>
    </row>
    <row r="843" spans="8:14" ht="14.25" customHeight="1" x14ac:dyDescent="0.2">
      <c r="H843" s="18"/>
      <c r="M843" s="18"/>
      <c r="N843" s="37"/>
    </row>
    <row r="844" spans="8:14" ht="14.25" customHeight="1" x14ac:dyDescent="0.2">
      <c r="H844" s="18"/>
      <c r="M844" s="18"/>
      <c r="N844" s="37"/>
    </row>
    <row r="845" spans="8:14" ht="14.25" customHeight="1" x14ac:dyDescent="0.2">
      <c r="H845" s="18"/>
      <c r="M845" s="18"/>
      <c r="N845" s="37"/>
    </row>
    <row r="846" spans="8:14" ht="14.25" customHeight="1" x14ac:dyDescent="0.2">
      <c r="H846" s="18"/>
      <c r="M846" s="18"/>
      <c r="N846" s="37"/>
    </row>
    <row r="847" spans="8:14" ht="14.25" customHeight="1" x14ac:dyDescent="0.2">
      <c r="H847" s="18"/>
      <c r="M847" s="18"/>
      <c r="N847" s="37"/>
    </row>
    <row r="848" spans="8:14" ht="14.25" customHeight="1" x14ac:dyDescent="0.2">
      <c r="H848" s="18"/>
      <c r="M848" s="18"/>
      <c r="N848" s="37"/>
    </row>
    <row r="849" spans="8:14" ht="14.25" customHeight="1" x14ac:dyDescent="0.2">
      <c r="H849" s="18"/>
      <c r="M849" s="18"/>
      <c r="N849" s="37"/>
    </row>
    <row r="850" spans="8:14" ht="14.25" customHeight="1" x14ac:dyDescent="0.2">
      <c r="H850" s="18"/>
      <c r="M850" s="18"/>
      <c r="N850" s="37"/>
    </row>
    <row r="851" spans="8:14" ht="14.25" customHeight="1" x14ac:dyDescent="0.2">
      <c r="H851" s="18"/>
      <c r="M851" s="18"/>
      <c r="N851" s="37"/>
    </row>
    <row r="852" spans="8:14" ht="14.25" customHeight="1" x14ac:dyDescent="0.2">
      <c r="H852" s="18"/>
      <c r="M852" s="18"/>
      <c r="N852" s="37"/>
    </row>
    <row r="853" spans="8:14" ht="14.25" customHeight="1" x14ac:dyDescent="0.2">
      <c r="H853" s="18"/>
      <c r="M853" s="18"/>
      <c r="N853" s="37"/>
    </row>
    <row r="854" spans="8:14" ht="14.25" customHeight="1" x14ac:dyDescent="0.2">
      <c r="H854" s="18"/>
      <c r="M854" s="18"/>
      <c r="N854" s="37"/>
    </row>
    <row r="855" spans="8:14" ht="14.25" customHeight="1" x14ac:dyDescent="0.2">
      <c r="H855" s="18"/>
      <c r="M855" s="18"/>
      <c r="N855" s="37"/>
    </row>
    <row r="856" spans="8:14" ht="14.25" customHeight="1" x14ac:dyDescent="0.2">
      <c r="H856" s="18"/>
      <c r="M856" s="18"/>
      <c r="N856" s="37"/>
    </row>
    <row r="857" spans="8:14" ht="14.25" customHeight="1" x14ac:dyDescent="0.2">
      <c r="H857" s="18"/>
      <c r="M857" s="18"/>
      <c r="N857" s="37"/>
    </row>
    <row r="858" spans="8:14" ht="14.25" customHeight="1" x14ac:dyDescent="0.2">
      <c r="H858" s="18"/>
      <c r="M858" s="18"/>
      <c r="N858" s="37"/>
    </row>
    <row r="859" spans="8:14" ht="14.25" customHeight="1" x14ac:dyDescent="0.2">
      <c r="H859" s="18"/>
      <c r="M859" s="18"/>
      <c r="N859" s="37"/>
    </row>
    <row r="860" spans="8:14" ht="14.25" customHeight="1" x14ac:dyDescent="0.2">
      <c r="H860" s="18"/>
      <c r="M860" s="18"/>
      <c r="N860" s="37"/>
    </row>
    <row r="861" spans="8:14" ht="14.25" customHeight="1" x14ac:dyDescent="0.2">
      <c r="H861" s="18"/>
      <c r="M861" s="18"/>
      <c r="N861" s="37"/>
    </row>
    <row r="862" spans="8:14" ht="14.25" customHeight="1" x14ac:dyDescent="0.2">
      <c r="H862" s="18"/>
      <c r="M862" s="18"/>
      <c r="N862" s="37"/>
    </row>
    <row r="863" spans="8:14" ht="14.25" customHeight="1" x14ac:dyDescent="0.2">
      <c r="H863" s="18"/>
      <c r="M863" s="18"/>
      <c r="N863" s="37"/>
    </row>
    <row r="864" spans="8:14" ht="14.25" customHeight="1" x14ac:dyDescent="0.2">
      <c r="H864" s="18"/>
      <c r="M864" s="18"/>
      <c r="N864" s="37"/>
    </row>
    <row r="865" spans="8:14" ht="14.25" customHeight="1" x14ac:dyDescent="0.2">
      <c r="H865" s="18"/>
      <c r="M865" s="18"/>
      <c r="N865" s="37"/>
    </row>
    <row r="866" spans="8:14" ht="14.25" customHeight="1" x14ac:dyDescent="0.2">
      <c r="H866" s="18"/>
      <c r="M866" s="18"/>
      <c r="N866" s="37"/>
    </row>
    <row r="867" spans="8:14" ht="14.25" customHeight="1" x14ac:dyDescent="0.2">
      <c r="H867" s="18"/>
      <c r="M867" s="18"/>
      <c r="N867" s="37"/>
    </row>
    <row r="868" spans="8:14" ht="14.25" customHeight="1" x14ac:dyDescent="0.2">
      <c r="H868" s="18"/>
      <c r="M868" s="18"/>
      <c r="N868" s="37"/>
    </row>
    <row r="869" spans="8:14" ht="14.25" customHeight="1" x14ac:dyDescent="0.2">
      <c r="H869" s="18"/>
      <c r="M869" s="18"/>
      <c r="N869" s="37"/>
    </row>
    <row r="870" spans="8:14" ht="14.25" customHeight="1" x14ac:dyDescent="0.2">
      <c r="H870" s="18"/>
      <c r="M870" s="18"/>
      <c r="N870" s="37"/>
    </row>
    <row r="871" spans="8:14" ht="14.25" customHeight="1" x14ac:dyDescent="0.2">
      <c r="H871" s="18"/>
      <c r="M871" s="18"/>
      <c r="N871" s="37"/>
    </row>
    <row r="872" spans="8:14" ht="14.25" customHeight="1" x14ac:dyDescent="0.2">
      <c r="H872" s="18"/>
      <c r="M872" s="18"/>
      <c r="N872" s="37"/>
    </row>
    <row r="873" spans="8:14" ht="14.25" customHeight="1" x14ac:dyDescent="0.2">
      <c r="H873" s="18"/>
      <c r="M873" s="18"/>
      <c r="N873" s="37"/>
    </row>
    <row r="874" spans="8:14" ht="14.25" customHeight="1" x14ac:dyDescent="0.2">
      <c r="H874" s="18"/>
      <c r="M874" s="18"/>
      <c r="N874" s="37"/>
    </row>
    <row r="875" spans="8:14" ht="14.25" customHeight="1" x14ac:dyDescent="0.2">
      <c r="H875" s="18"/>
      <c r="M875" s="18"/>
      <c r="N875" s="37"/>
    </row>
    <row r="876" spans="8:14" ht="14.25" customHeight="1" x14ac:dyDescent="0.2">
      <c r="H876" s="18"/>
      <c r="M876" s="18"/>
      <c r="N876" s="37"/>
    </row>
    <row r="877" spans="8:14" ht="14.25" customHeight="1" x14ac:dyDescent="0.2">
      <c r="H877" s="18"/>
      <c r="M877" s="18"/>
      <c r="N877" s="37"/>
    </row>
    <row r="878" spans="8:14" ht="14.25" customHeight="1" x14ac:dyDescent="0.2">
      <c r="H878" s="18"/>
      <c r="M878" s="18"/>
      <c r="N878" s="37"/>
    </row>
    <row r="879" spans="8:14" ht="14.25" customHeight="1" x14ac:dyDescent="0.2">
      <c r="H879" s="18"/>
      <c r="M879" s="18"/>
      <c r="N879" s="37"/>
    </row>
    <row r="880" spans="8:14" ht="14.25" customHeight="1" x14ac:dyDescent="0.2">
      <c r="H880" s="18"/>
      <c r="M880" s="18"/>
      <c r="N880" s="37"/>
    </row>
    <row r="881" spans="8:14" ht="14.25" customHeight="1" x14ac:dyDescent="0.2">
      <c r="H881" s="18"/>
      <c r="M881" s="18"/>
      <c r="N881" s="37"/>
    </row>
    <row r="882" spans="8:14" ht="14.25" customHeight="1" x14ac:dyDescent="0.2">
      <c r="H882" s="18"/>
      <c r="M882" s="18"/>
      <c r="N882" s="37"/>
    </row>
    <row r="883" spans="8:14" ht="14.25" customHeight="1" x14ac:dyDescent="0.2">
      <c r="H883" s="18"/>
      <c r="M883" s="18"/>
      <c r="N883" s="37"/>
    </row>
    <row r="884" spans="8:14" ht="14.25" customHeight="1" x14ac:dyDescent="0.2">
      <c r="H884" s="18"/>
      <c r="M884" s="18"/>
      <c r="N884" s="37"/>
    </row>
    <row r="885" spans="8:14" ht="14.25" customHeight="1" x14ac:dyDescent="0.2">
      <c r="H885" s="18"/>
      <c r="M885" s="18"/>
      <c r="N885" s="37"/>
    </row>
    <row r="886" spans="8:14" ht="14.25" customHeight="1" x14ac:dyDescent="0.2">
      <c r="H886" s="18"/>
      <c r="M886" s="18"/>
      <c r="N886" s="37"/>
    </row>
    <row r="887" spans="8:14" ht="14.25" customHeight="1" x14ac:dyDescent="0.2">
      <c r="H887" s="18"/>
      <c r="M887" s="18"/>
      <c r="N887" s="37"/>
    </row>
    <row r="888" spans="8:14" ht="14.25" customHeight="1" x14ac:dyDescent="0.2">
      <c r="H888" s="18"/>
      <c r="M888" s="18"/>
      <c r="N888" s="37"/>
    </row>
    <row r="889" spans="8:14" ht="14.25" customHeight="1" x14ac:dyDescent="0.2">
      <c r="H889" s="18"/>
      <c r="M889" s="18"/>
      <c r="N889" s="37"/>
    </row>
    <row r="890" spans="8:14" ht="14.25" customHeight="1" x14ac:dyDescent="0.2">
      <c r="H890" s="18"/>
      <c r="M890" s="18"/>
      <c r="N890" s="37"/>
    </row>
    <row r="891" spans="8:14" ht="14.25" customHeight="1" x14ac:dyDescent="0.2">
      <c r="H891" s="18"/>
      <c r="M891" s="18"/>
      <c r="N891" s="37"/>
    </row>
    <row r="892" spans="8:14" ht="14.25" customHeight="1" x14ac:dyDescent="0.2">
      <c r="H892" s="18"/>
      <c r="M892" s="18"/>
      <c r="N892" s="37"/>
    </row>
    <row r="893" spans="8:14" ht="14.25" customHeight="1" x14ac:dyDescent="0.2">
      <c r="H893" s="18"/>
      <c r="M893" s="18"/>
      <c r="N893" s="37"/>
    </row>
    <row r="894" spans="8:14" ht="14.25" customHeight="1" x14ac:dyDescent="0.2">
      <c r="H894" s="18"/>
      <c r="M894" s="18"/>
      <c r="N894" s="37"/>
    </row>
    <row r="895" spans="8:14" ht="14.25" customHeight="1" x14ac:dyDescent="0.2">
      <c r="H895" s="18"/>
      <c r="M895" s="18"/>
      <c r="N895" s="37"/>
    </row>
    <row r="896" spans="8:14" ht="14.25" customHeight="1" x14ac:dyDescent="0.2">
      <c r="H896" s="18"/>
      <c r="M896" s="18"/>
      <c r="N896" s="37"/>
    </row>
    <row r="897" spans="8:14" ht="14.25" customHeight="1" x14ac:dyDescent="0.2">
      <c r="H897" s="18"/>
      <c r="M897" s="18"/>
      <c r="N897" s="37"/>
    </row>
    <row r="898" spans="8:14" ht="14.25" customHeight="1" x14ac:dyDescent="0.2">
      <c r="H898" s="18"/>
      <c r="M898" s="18"/>
      <c r="N898" s="37"/>
    </row>
    <row r="899" spans="8:14" ht="14.25" customHeight="1" x14ac:dyDescent="0.2">
      <c r="H899" s="18"/>
      <c r="M899" s="18"/>
      <c r="N899" s="37"/>
    </row>
    <row r="900" spans="8:14" ht="14.25" customHeight="1" x14ac:dyDescent="0.2">
      <c r="H900" s="18"/>
      <c r="M900" s="18"/>
      <c r="N900" s="37"/>
    </row>
    <row r="901" spans="8:14" ht="14.25" customHeight="1" x14ac:dyDescent="0.2">
      <c r="H901" s="18"/>
      <c r="M901" s="18"/>
      <c r="N901" s="37"/>
    </row>
    <row r="902" spans="8:14" ht="14.25" customHeight="1" x14ac:dyDescent="0.2">
      <c r="H902" s="18"/>
      <c r="M902" s="18"/>
      <c r="N902" s="37"/>
    </row>
    <row r="903" spans="8:14" ht="14.25" customHeight="1" x14ac:dyDescent="0.2">
      <c r="H903" s="18"/>
      <c r="M903" s="18"/>
      <c r="N903" s="37"/>
    </row>
    <row r="904" spans="8:14" ht="14.25" customHeight="1" x14ac:dyDescent="0.2">
      <c r="H904" s="18"/>
      <c r="M904" s="18"/>
      <c r="N904" s="37"/>
    </row>
    <row r="905" spans="8:14" ht="14.25" customHeight="1" x14ac:dyDescent="0.2">
      <c r="H905" s="18"/>
      <c r="M905" s="18"/>
      <c r="N905" s="37"/>
    </row>
    <row r="906" spans="8:14" ht="14.25" customHeight="1" x14ac:dyDescent="0.2">
      <c r="H906" s="18"/>
      <c r="M906" s="18"/>
      <c r="N906" s="37"/>
    </row>
    <row r="907" spans="8:14" ht="14.25" customHeight="1" x14ac:dyDescent="0.2">
      <c r="H907" s="18"/>
      <c r="M907" s="18"/>
      <c r="N907" s="37"/>
    </row>
    <row r="908" spans="8:14" ht="14.25" customHeight="1" x14ac:dyDescent="0.2">
      <c r="H908" s="18"/>
      <c r="M908" s="18"/>
      <c r="N908" s="37"/>
    </row>
    <row r="909" spans="8:14" ht="14.25" customHeight="1" x14ac:dyDescent="0.2">
      <c r="H909" s="18"/>
      <c r="M909" s="18"/>
      <c r="N909" s="37"/>
    </row>
    <row r="910" spans="8:14" ht="14.25" customHeight="1" x14ac:dyDescent="0.2">
      <c r="H910" s="18"/>
      <c r="M910" s="18"/>
      <c r="N910" s="37"/>
    </row>
    <row r="911" spans="8:14" ht="14.25" customHeight="1" x14ac:dyDescent="0.2">
      <c r="H911" s="18"/>
      <c r="M911" s="18"/>
      <c r="N911" s="37"/>
    </row>
    <row r="912" spans="8:14" ht="14.25" customHeight="1" x14ac:dyDescent="0.2">
      <c r="H912" s="18"/>
      <c r="M912" s="18"/>
      <c r="N912" s="37"/>
    </row>
    <row r="913" spans="8:14" ht="14.25" customHeight="1" x14ac:dyDescent="0.2">
      <c r="H913" s="18"/>
      <c r="M913" s="18"/>
      <c r="N913" s="37"/>
    </row>
    <row r="914" spans="8:14" ht="14.25" customHeight="1" x14ac:dyDescent="0.2">
      <c r="H914" s="18"/>
      <c r="M914" s="18"/>
      <c r="N914" s="37"/>
    </row>
    <row r="915" spans="8:14" ht="14.25" customHeight="1" x14ac:dyDescent="0.2">
      <c r="H915" s="18"/>
      <c r="M915" s="18"/>
      <c r="N915" s="37"/>
    </row>
    <row r="916" spans="8:14" ht="14.25" customHeight="1" x14ac:dyDescent="0.2">
      <c r="H916" s="18"/>
      <c r="M916" s="18"/>
      <c r="N916" s="37"/>
    </row>
    <row r="917" spans="8:14" ht="14.25" customHeight="1" x14ac:dyDescent="0.2">
      <c r="H917" s="18"/>
      <c r="M917" s="18"/>
      <c r="N917" s="37"/>
    </row>
    <row r="918" spans="8:14" ht="14.25" customHeight="1" x14ac:dyDescent="0.2">
      <c r="H918" s="18"/>
      <c r="M918" s="18"/>
      <c r="N918" s="37"/>
    </row>
    <row r="919" spans="8:14" ht="14.25" customHeight="1" x14ac:dyDescent="0.2">
      <c r="H919" s="18"/>
      <c r="M919" s="18"/>
      <c r="N919" s="37"/>
    </row>
    <row r="920" spans="8:14" ht="14.25" customHeight="1" x14ac:dyDescent="0.2">
      <c r="H920" s="18"/>
      <c r="M920" s="18"/>
      <c r="N920" s="37"/>
    </row>
    <row r="921" spans="8:14" ht="14.25" customHeight="1" x14ac:dyDescent="0.2">
      <c r="H921" s="18"/>
      <c r="M921" s="18"/>
      <c r="N921" s="37"/>
    </row>
    <row r="922" spans="8:14" ht="14.25" customHeight="1" x14ac:dyDescent="0.2">
      <c r="H922" s="18"/>
      <c r="M922" s="18"/>
      <c r="N922" s="37"/>
    </row>
    <row r="923" spans="8:14" ht="14.25" customHeight="1" x14ac:dyDescent="0.2">
      <c r="H923" s="18"/>
      <c r="M923" s="18"/>
      <c r="N923" s="37"/>
    </row>
    <row r="924" spans="8:14" ht="14.25" customHeight="1" x14ac:dyDescent="0.2">
      <c r="H924" s="18"/>
      <c r="M924" s="18"/>
      <c r="N924" s="37"/>
    </row>
    <row r="925" spans="8:14" ht="14.25" customHeight="1" x14ac:dyDescent="0.2">
      <c r="H925" s="18"/>
      <c r="M925" s="18"/>
      <c r="N925" s="37"/>
    </row>
    <row r="926" spans="8:14" ht="14.25" customHeight="1" x14ac:dyDescent="0.2">
      <c r="H926" s="18"/>
      <c r="M926" s="18"/>
      <c r="N926" s="37"/>
    </row>
    <row r="927" spans="8:14" ht="14.25" customHeight="1" x14ac:dyDescent="0.2">
      <c r="H927" s="18"/>
      <c r="M927" s="18"/>
      <c r="N927" s="37"/>
    </row>
    <row r="928" spans="8:14" ht="14.25" customHeight="1" x14ac:dyDescent="0.2">
      <c r="H928" s="18"/>
      <c r="M928" s="18"/>
      <c r="N928" s="37"/>
    </row>
    <row r="929" spans="8:14" ht="14.25" customHeight="1" x14ac:dyDescent="0.2">
      <c r="H929" s="18"/>
      <c r="M929" s="18"/>
      <c r="N929" s="37"/>
    </row>
    <row r="930" spans="8:14" ht="14.25" customHeight="1" x14ac:dyDescent="0.2">
      <c r="H930" s="18"/>
      <c r="M930" s="18"/>
      <c r="N930" s="37"/>
    </row>
    <row r="931" spans="8:14" ht="14.25" customHeight="1" x14ac:dyDescent="0.2">
      <c r="H931" s="18"/>
      <c r="M931" s="18"/>
      <c r="N931" s="37"/>
    </row>
    <row r="932" spans="8:14" ht="14.25" customHeight="1" x14ac:dyDescent="0.2">
      <c r="H932" s="18"/>
      <c r="M932" s="18"/>
      <c r="N932" s="37"/>
    </row>
    <row r="933" spans="8:14" ht="14.25" customHeight="1" x14ac:dyDescent="0.2">
      <c r="H933" s="18"/>
      <c r="M933" s="18"/>
      <c r="N933" s="37"/>
    </row>
    <row r="934" spans="8:14" ht="14.25" customHeight="1" x14ac:dyDescent="0.2">
      <c r="H934" s="18"/>
      <c r="M934" s="18"/>
      <c r="N934" s="37"/>
    </row>
    <row r="935" spans="8:14" ht="14.25" customHeight="1" x14ac:dyDescent="0.2">
      <c r="H935" s="18"/>
      <c r="M935" s="18"/>
      <c r="N935" s="37"/>
    </row>
    <row r="936" spans="8:14" ht="14.25" customHeight="1" x14ac:dyDescent="0.2">
      <c r="H936" s="18"/>
      <c r="M936" s="18"/>
      <c r="N936" s="37"/>
    </row>
    <row r="937" spans="8:14" ht="14.25" customHeight="1" x14ac:dyDescent="0.2">
      <c r="H937" s="18"/>
      <c r="M937" s="18"/>
      <c r="N937" s="37"/>
    </row>
    <row r="938" spans="8:14" ht="14.25" customHeight="1" x14ac:dyDescent="0.2">
      <c r="H938" s="18"/>
      <c r="M938" s="18"/>
      <c r="N938" s="37"/>
    </row>
    <row r="939" spans="8:14" ht="14.25" customHeight="1" x14ac:dyDescent="0.2">
      <c r="H939" s="18"/>
      <c r="M939" s="18"/>
      <c r="N939" s="37"/>
    </row>
    <row r="940" spans="8:14" ht="14.25" customHeight="1" x14ac:dyDescent="0.2">
      <c r="H940" s="18"/>
      <c r="M940" s="18"/>
      <c r="N940" s="37"/>
    </row>
    <row r="941" spans="8:14" ht="14.25" customHeight="1" x14ac:dyDescent="0.2">
      <c r="H941" s="18"/>
      <c r="M941" s="18"/>
      <c r="N941" s="37"/>
    </row>
    <row r="942" spans="8:14" ht="14.25" customHeight="1" x14ac:dyDescent="0.2">
      <c r="H942" s="18"/>
      <c r="M942" s="18"/>
      <c r="N942" s="37"/>
    </row>
    <row r="943" spans="8:14" ht="14.25" customHeight="1" x14ac:dyDescent="0.2">
      <c r="H943" s="18"/>
      <c r="M943" s="18"/>
      <c r="N943" s="37"/>
    </row>
    <row r="944" spans="8:14" ht="14.25" customHeight="1" x14ac:dyDescent="0.2">
      <c r="H944" s="18"/>
      <c r="M944" s="18"/>
      <c r="N944" s="37"/>
    </row>
    <row r="945" spans="8:14" ht="14.25" customHeight="1" x14ac:dyDescent="0.2">
      <c r="H945" s="18"/>
      <c r="M945" s="18"/>
      <c r="N945" s="37"/>
    </row>
    <row r="946" spans="8:14" ht="14.25" customHeight="1" x14ac:dyDescent="0.2">
      <c r="H946" s="18"/>
      <c r="M946" s="18"/>
      <c r="N946" s="37"/>
    </row>
    <row r="947" spans="8:14" ht="14.25" customHeight="1" x14ac:dyDescent="0.2">
      <c r="H947" s="18"/>
      <c r="M947" s="18"/>
      <c r="N947" s="37"/>
    </row>
    <row r="948" spans="8:14" ht="14.25" customHeight="1" x14ac:dyDescent="0.2">
      <c r="H948" s="18"/>
      <c r="M948" s="18"/>
      <c r="N948" s="37"/>
    </row>
    <row r="949" spans="8:14" ht="14.25" customHeight="1" x14ac:dyDescent="0.2">
      <c r="H949" s="18"/>
      <c r="M949" s="18"/>
      <c r="N949" s="37"/>
    </row>
    <row r="950" spans="8:14" ht="14.25" customHeight="1" x14ac:dyDescent="0.2">
      <c r="H950" s="18"/>
      <c r="M950" s="18"/>
      <c r="N950" s="37"/>
    </row>
    <row r="951" spans="8:14" ht="14.25" customHeight="1" x14ac:dyDescent="0.2">
      <c r="H951" s="18"/>
      <c r="M951" s="18"/>
      <c r="N951" s="37"/>
    </row>
    <row r="952" spans="8:14" ht="14.25" customHeight="1" x14ac:dyDescent="0.2">
      <c r="H952" s="18"/>
      <c r="M952" s="18"/>
      <c r="N952" s="37"/>
    </row>
    <row r="953" spans="8:14" ht="14.25" customHeight="1" x14ac:dyDescent="0.2">
      <c r="H953" s="18"/>
      <c r="M953" s="18"/>
      <c r="N953" s="37"/>
    </row>
    <row r="954" spans="8:14" ht="14.25" customHeight="1" x14ac:dyDescent="0.2">
      <c r="H954" s="18"/>
      <c r="M954" s="18"/>
      <c r="N954" s="37"/>
    </row>
    <row r="955" spans="8:14" ht="14.25" customHeight="1" x14ac:dyDescent="0.2">
      <c r="H955" s="18"/>
      <c r="M955" s="18"/>
      <c r="N955" s="37"/>
    </row>
    <row r="956" spans="8:14" ht="14.25" customHeight="1" x14ac:dyDescent="0.2">
      <c r="H956" s="18"/>
      <c r="M956" s="18"/>
      <c r="N956" s="37"/>
    </row>
    <row r="957" spans="8:14" ht="14.25" customHeight="1" x14ac:dyDescent="0.2">
      <c r="H957" s="18"/>
      <c r="M957" s="18"/>
      <c r="N957" s="37"/>
    </row>
    <row r="958" spans="8:14" ht="14.25" customHeight="1" x14ac:dyDescent="0.2">
      <c r="H958" s="18"/>
      <c r="M958" s="18"/>
      <c r="N958" s="37"/>
    </row>
    <row r="959" spans="8:14" ht="14.25" customHeight="1" x14ac:dyDescent="0.2">
      <c r="H959" s="18"/>
      <c r="M959" s="18"/>
      <c r="N959" s="37"/>
    </row>
    <row r="960" spans="8:14" ht="14.25" customHeight="1" x14ac:dyDescent="0.2">
      <c r="H960" s="18"/>
      <c r="M960" s="18"/>
      <c r="N960" s="37"/>
    </row>
    <row r="961" spans="8:14" ht="14.25" customHeight="1" x14ac:dyDescent="0.2">
      <c r="H961" s="18"/>
      <c r="M961" s="18"/>
      <c r="N961" s="37"/>
    </row>
    <row r="962" spans="8:14" ht="14.25" customHeight="1" x14ac:dyDescent="0.2">
      <c r="H962" s="18"/>
      <c r="M962" s="18"/>
      <c r="N962" s="37"/>
    </row>
    <row r="963" spans="8:14" ht="14.25" customHeight="1" x14ac:dyDescent="0.2">
      <c r="H963" s="18"/>
      <c r="M963" s="18"/>
      <c r="N963" s="37"/>
    </row>
    <row r="964" spans="8:14" ht="14.25" customHeight="1" x14ac:dyDescent="0.2">
      <c r="H964" s="18"/>
      <c r="M964" s="18"/>
      <c r="N964" s="37"/>
    </row>
    <row r="965" spans="8:14" ht="14.25" customHeight="1" x14ac:dyDescent="0.2">
      <c r="H965" s="18"/>
      <c r="M965" s="18"/>
      <c r="N965" s="37"/>
    </row>
    <row r="966" spans="8:14" ht="14.25" customHeight="1" x14ac:dyDescent="0.2">
      <c r="H966" s="18"/>
      <c r="M966" s="18"/>
      <c r="N966" s="37"/>
    </row>
    <row r="967" spans="8:14" ht="14.25" customHeight="1" x14ac:dyDescent="0.2">
      <c r="H967" s="18"/>
      <c r="M967" s="18"/>
      <c r="N967" s="37"/>
    </row>
    <row r="968" spans="8:14" ht="14.25" customHeight="1" x14ac:dyDescent="0.2">
      <c r="H968" s="18"/>
      <c r="M968" s="18"/>
      <c r="N968" s="37"/>
    </row>
    <row r="969" spans="8:14" ht="14.25" customHeight="1" x14ac:dyDescent="0.2">
      <c r="H969" s="18"/>
      <c r="M969" s="18"/>
      <c r="N969" s="37"/>
    </row>
    <row r="970" spans="8:14" ht="14.25" customHeight="1" x14ac:dyDescent="0.2">
      <c r="H970" s="18"/>
      <c r="M970" s="18"/>
      <c r="N970" s="37"/>
    </row>
    <row r="971" spans="8:14" ht="14.25" customHeight="1" x14ac:dyDescent="0.2">
      <c r="H971" s="18"/>
      <c r="M971" s="18"/>
      <c r="N971" s="37"/>
    </row>
    <row r="972" spans="8:14" ht="14.25" customHeight="1" x14ac:dyDescent="0.2">
      <c r="H972" s="18"/>
      <c r="M972" s="18"/>
      <c r="N972" s="37"/>
    </row>
    <row r="973" spans="8:14" ht="14.25" customHeight="1" x14ac:dyDescent="0.2">
      <c r="H973" s="18"/>
      <c r="M973" s="18"/>
      <c r="N973" s="37"/>
    </row>
    <row r="974" spans="8:14" ht="14.25" customHeight="1" x14ac:dyDescent="0.2">
      <c r="H974" s="18"/>
      <c r="M974" s="18"/>
      <c r="N974" s="37"/>
    </row>
    <row r="975" spans="8:14" ht="14.25" customHeight="1" x14ac:dyDescent="0.2">
      <c r="H975" s="18"/>
      <c r="M975" s="18"/>
      <c r="N975" s="37"/>
    </row>
    <row r="976" spans="8:14" ht="14.25" customHeight="1" x14ac:dyDescent="0.2">
      <c r="H976" s="18"/>
      <c r="M976" s="18"/>
      <c r="N976" s="37"/>
    </row>
    <row r="977" spans="8:14" ht="14.25" customHeight="1" x14ac:dyDescent="0.2">
      <c r="H977" s="18"/>
      <c r="M977" s="18"/>
      <c r="N977" s="37"/>
    </row>
    <row r="978" spans="8:14" ht="14.25" customHeight="1" x14ac:dyDescent="0.2">
      <c r="H978" s="18"/>
      <c r="M978" s="18"/>
      <c r="N978" s="37"/>
    </row>
    <row r="979" spans="8:14" ht="14.25" customHeight="1" x14ac:dyDescent="0.2">
      <c r="H979" s="18"/>
      <c r="M979" s="18"/>
      <c r="N979" s="37"/>
    </row>
    <row r="980" spans="8:14" ht="14.25" customHeight="1" x14ac:dyDescent="0.2">
      <c r="H980" s="18"/>
      <c r="M980" s="18"/>
      <c r="N980" s="37"/>
    </row>
    <row r="981" spans="8:14" ht="14.25" customHeight="1" x14ac:dyDescent="0.2">
      <c r="H981" s="18"/>
      <c r="M981" s="18"/>
      <c r="N981" s="37"/>
    </row>
    <row r="982" spans="8:14" ht="14.25" customHeight="1" x14ac:dyDescent="0.2">
      <c r="H982" s="18"/>
      <c r="M982" s="18"/>
      <c r="N982" s="37"/>
    </row>
    <row r="983" spans="8:14" ht="14.25" customHeight="1" x14ac:dyDescent="0.2">
      <c r="H983" s="18"/>
      <c r="M983" s="18"/>
      <c r="N983" s="37"/>
    </row>
    <row r="984" spans="8:14" ht="14.25" customHeight="1" x14ac:dyDescent="0.2">
      <c r="H984" s="18"/>
      <c r="M984" s="18"/>
      <c r="N984" s="37"/>
    </row>
    <row r="985" spans="8:14" ht="14.25" customHeight="1" x14ac:dyDescent="0.2">
      <c r="H985" s="18"/>
      <c r="M985" s="18"/>
      <c r="N985" s="37"/>
    </row>
    <row r="986" spans="8:14" ht="14.25" customHeight="1" x14ac:dyDescent="0.2">
      <c r="H986" s="18"/>
      <c r="M986" s="18"/>
      <c r="N986" s="37"/>
    </row>
    <row r="987" spans="8:14" ht="14.25" customHeight="1" x14ac:dyDescent="0.2">
      <c r="H987" s="18"/>
      <c r="M987" s="18"/>
      <c r="N987" s="37"/>
    </row>
    <row r="988" spans="8:14" ht="14.25" customHeight="1" x14ac:dyDescent="0.2">
      <c r="H988" s="18"/>
      <c r="M988" s="18"/>
      <c r="N988" s="37"/>
    </row>
    <row r="989" spans="8:14" ht="14.25" customHeight="1" x14ac:dyDescent="0.2">
      <c r="H989" s="18"/>
      <c r="M989" s="18"/>
      <c r="N989" s="37"/>
    </row>
    <row r="990" spans="8:14" ht="14.25" customHeight="1" x14ac:dyDescent="0.2">
      <c r="H990" s="18"/>
      <c r="M990" s="18"/>
      <c r="N990" s="37"/>
    </row>
    <row r="991" spans="8:14" ht="14.25" customHeight="1" x14ac:dyDescent="0.2">
      <c r="H991" s="18"/>
      <c r="M991" s="18"/>
      <c r="N991" s="37"/>
    </row>
    <row r="992" spans="8:14" ht="14.25" customHeight="1" x14ac:dyDescent="0.2">
      <c r="H992" s="18"/>
      <c r="M992" s="18"/>
      <c r="N992" s="37"/>
    </row>
    <row r="993" spans="8:14" ht="14.25" customHeight="1" x14ac:dyDescent="0.2">
      <c r="H993" s="18"/>
      <c r="M993" s="18"/>
      <c r="N993" s="37"/>
    </row>
    <row r="994" spans="8:14" ht="14.25" customHeight="1" x14ac:dyDescent="0.2">
      <c r="H994" s="18"/>
      <c r="M994" s="18"/>
      <c r="N994" s="37"/>
    </row>
    <row r="995" spans="8:14" ht="14.25" customHeight="1" x14ac:dyDescent="0.2">
      <c r="H995" s="18"/>
      <c r="M995" s="18"/>
      <c r="N995" s="37"/>
    </row>
    <row r="996" spans="8:14" ht="14.25" customHeight="1" x14ac:dyDescent="0.2">
      <c r="H996" s="18"/>
      <c r="M996" s="18"/>
      <c r="N996" s="37"/>
    </row>
    <row r="997" spans="8:14" ht="14.25" customHeight="1" x14ac:dyDescent="0.2">
      <c r="H997" s="18"/>
      <c r="M997" s="18"/>
      <c r="N997" s="37"/>
    </row>
    <row r="998" spans="8:14" ht="14.25" customHeight="1" x14ac:dyDescent="0.2">
      <c r="H998" s="18"/>
      <c r="M998" s="18"/>
      <c r="N998" s="37"/>
    </row>
    <row r="999" spans="8:14" ht="14.25" customHeight="1" x14ac:dyDescent="0.2">
      <c r="H999" s="18"/>
      <c r="M999" s="18"/>
      <c r="N999" s="37"/>
    </row>
    <row r="1000" spans="8:14" ht="14.25" customHeight="1" x14ac:dyDescent="0.2">
      <c r="H1000" s="18"/>
      <c r="M1000" s="18"/>
      <c r="N1000" s="37"/>
    </row>
  </sheetData>
  <autoFilter ref="A1:N1" xr:uid="{00000000-0009-0000-0000-000002000000}">
    <sortState xmlns:xlrd2="http://schemas.microsoft.com/office/spreadsheetml/2017/richdata2" ref="A2:N31">
      <sortCondition descending="1" ref="N1:N31"/>
    </sortState>
  </autoFilter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baseColWidth="10" defaultColWidth="14.5" defaultRowHeight="15" customHeight="1" x14ac:dyDescent="0.2"/>
  <cols>
    <col min="1" max="1" width="8.6640625" customWidth="1"/>
    <col min="2" max="2" width="7.5" customWidth="1"/>
    <col min="3" max="3" width="11" customWidth="1"/>
    <col min="4" max="6" width="8.6640625" customWidth="1"/>
    <col min="7" max="8" width="8.83203125" customWidth="1"/>
    <col min="9" max="12" width="8.6640625" customWidth="1"/>
    <col min="13" max="14" width="8.83203125" customWidth="1"/>
    <col min="15" max="26" width="8.6640625" customWidth="1"/>
  </cols>
  <sheetData>
    <row r="1" spans="1:26" ht="60.75" customHeight="1" x14ac:dyDescent="0.2">
      <c r="A1" s="51" t="s">
        <v>0</v>
      </c>
      <c r="B1" s="52" t="s">
        <v>1</v>
      </c>
      <c r="C1" s="53" t="s">
        <v>110</v>
      </c>
      <c r="D1" s="53" t="s">
        <v>111</v>
      </c>
      <c r="E1" s="53" t="s">
        <v>112</v>
      </c>
      <c r="F1" s="52" t="s">
        <v>113</v>
      </c>
      <c r="G1" s="54" t="s">
        <v>114</v>
      </c>
      <c r="H1" s="55" t="s">
        <v>115</v>
      </c>
      <c r="I1" s="56" t="s">
        <v>8</v>
      </c>
      <c r="J1" s="56" t="s">
        <v>9</v>
      </c>
      <c r="K1" s="56" t="s">
        <v>149</v>
      </c>
      <c r="L1" s="56" t="s">
        <v>116</v>
      </c>
      <c r="M1" s="57" t="s">
        <v>117</v>
      </c>
      <c r="N1" s="58" t="s">
        <v>118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.25" customHeight="1" x14ac:dyDescent="0.2">
      <c r="A2" s="10" t="s">
        <v>150</v>
      </c>
      <c r="B2" s="11">
        <f>29-1</f>
        <v>28</v>
      </c>
      <c r="C2" s="11">
        <v>11.5</v>
      </c>
      <c r="D2" s="11">
        <v>20</v>
      </c>
      <c r="E2" s="11">
        <v>18</v>
      </c>
      <c r="F2" s="59">
        <v>11</v>
      </c>
      <c r="G2" s="60">
        <f t="shared" ref="G2:G34" si="0">SUM(C2:F2)</f>
        <v>60.5</v>
      </c>
      <c r="H2" s="61">
        <f t="shared" ref="H2:H34" si="1">B2+G2</f>
        <v>88.5</v>
      </c>
      <c r="I2" s="62">
        <v>18.5</v>
      </c>
      <c r="J2" s="11">
        <v>18</v>
      </c>
      <c r="K2" s="11">
        <v>24.5</v>
      </c>
      <c r="L2" s="59">
        <v>16.5</v>
      </c>
      <c r="M2" s="61">
        <f t="shared" ref="M2:M34" si="2">SUM(I2:L2)</f>
        <v>77.5</v>
      </c>
      <c r="N2" s="63">
        <f t="shared" ref="N2:N34" si="3">H2+M2</f>
        <v>166</v>
      </c>
    </row>
    <row r="3" spans="1:26" ht="14.25" customHeight="1" x14ac:dyDescent="0.2">
      <c r="A3" s="64" t="s">
        <v>151</v>
      </c>
      <c r="B3" s="21">
        <f>24.5-1</f>
        <v>23.5</v>
      </c>
      <c r="C3" s="21">
        <v>13.5</v>
      </c>
      <c r="D3" s="21">
        <v>18</v>
      </c>
      <c r="E3" s="21">
        <v>15.5</v>
      </c>
      <c r="F3" s="65">
        <v>3</v>
      </c>
      <c r="G3" s="66">
        <f t="shared" si="0"/>
        <v>50</v>
      </c>
      <c r="H3" s="67">
        <f t="shared" si="1"/>
        <v>73.5</v>
      </c>
      <c r="I3" s="68">
        <v>18.5</v>
      </c>
      <c r="J3" s="21">
        <v>13.5</v>
      </c>
      <c r="K3" s="21">
        <v>22.5</v>
      </c>
      <c r="L3" s="65">
        <v>13.5</v>
      </c>
      <c r="M3" s="67">
        <f t="shared" si="2"/>
        <v>68</v>
      </c>
      <c r="N3" s="69">
        <f t="shared" si="3"/>
        <v>141.5</v>
      </c>
    </row>
    <row r="4" spans="1:26" ht="14.25" customHeight="1" x14ac:dyDescent="0.2">
      <c r="A4" s="10" t="s">
        <v>152</v>
      </c>
      <c r="B4" s="11">
        <f>19.5-0.5</f>
        <v>19</v>
      </c>
      <c r="C4" s="11">
        <v>12</v>
      </c>
      <c r="D4" s="11">
        <v>17</v>
      </c>
      <c r="E4" s="11">
        <v>18</v>
      </c>
      <c r="F4" s="59">
        <v>5</v>
      </c>
      <c r="G4" s="60">
        <f t="shared" si="0"/>
        <v>52</v>
      </c>
      <c r="H4" s="61">
        <f t="shared" si="1"/>
        <v>71</v>
      </c>
      <c r="I4" s="62">
        <f>13+2</f>
        <v>15</v>
      </c>
      <c r="J4" s="11">
        <f>12.5</f>
        <v>12.5</v>
      </c>
      <c r="K4" s="11">
        <v>24</v>
      </c>
      <c r="L4" s="59">
        <v>14.5</v>
      </c>
      <c r="M4" s="61">
        <f t="shared" si="2"/>
        <v>66</v>
      </c>
      <c r="N4" s="70">
        <f t="shared" si="3"/>
        <v>137</v>
      </c>
    </row>
    <row r="5" spans="1:26" ht="14.25" customHeight="1" x14ac:dyDescent="0.2">
      <c r="A5" s="64" t="s">
        <v>153</v>
      </c>
      <c r="B5" s="21">
        <f>21.5+0.5</f>
        <v>22</v>
      </c>
      <c r="C5" s="21">
        <v>7.5</v>
      </c>
      <c r="D5" s="21">
        <v>13</v>
      </c>
      <c r="E5" s="21">
        <f>15+0.5</f>
        <v>15.5</v>
      </c>
      <c r="F5" s="65">
        <v>10</v>
      </c>
      <c r="G5" s="66">
        <f t="shared" si="0"/>
        <v>46</v>
      </c>
      <c r="H5" s="67">
        <f t="shared" si="1"/>
        <v>68</v>
      </c>
      <c r="I5" s="68">
        <v>16</v>
      </c>
      <c r="J5" s="21">
        <v>14</v>
      </c>
      <c r="K5" s="21">
        <v>22</v>
      </c>
      <c r="L5" s="65">
        <v>14</v>
      </c>
      <c r="M5" s="67">
        <f t="shared" si="2"/>
        <v>66</v>
      </c>
      <c r="N5" s="71">
        <f t="shared" si="3"/>
        <v>134</v>
      </c>
    </row>
    <row r="6" spans="1:26" ht="14.25" customHeight="1" x14ac:dyDescent="0.2">
      <c r="A6" s="10" t="s">
        <v>154</v>
      </c>
      <c r="B6" s="11">
        <v>21</v>
      </c>
      <c r="C6" s="11">
        <v>9</v>
      </c>
      <c r="D6" s="11">
        <v>12</v>
      </c>
      <c r="E6" s="11">
        <v>14.5</v>
      </c>
      <c r="F6" s="59">
        <v>7</v>
      </c>
      <c r="G6" s="60">
        <f t="shared" si="0"/>
        <v>42.5</v>
      </c>
      <c r="H6" s="61">
        <f t="shared" si="1"/>
        <v>63.5</v>
      </c>
      <c r="I6" s="62">
        <v>19</v>
      </c>
      <c r="J6" s="11">
        <v>16.5</v>
      </c>
      <c r="K6" s="11">
        <v>21</v>
      </c>
      <c r="L6" s="59">
        <v>12</v>
      </c>
      <c r="M6" s="61">
        <f t="shared" si="2"/>
        <v>68.5</v>
      </c>
      <c r="N6" s="28">
        <f t="shared" si="3"/>
        <v>132</v>
      </c>
    </row>
    <row r="7" spans="1:26" ht="14.25" customHeight="1" x14ac:dyDescent="0.2">
      <c r="A7" s="72" t="s">
        <v>155</v>
      </c>
      <c r="B7" s="16">
        <f>14.5</f>
        <v>14.5</v>
      </c>
      <c r="C7" s="16">
        <v>15</v>
      </c>
      <c r="D7" s="16">
        <v>6</v>
      </c>
      <c r="E7" s="16">
        <v>14</v>
      </c>
      <c r="F7" s="73">
        <v>8</v>
      </c>
      <c r="G7" s="74">
        <f t="shared" si="0"/>
        <v>43</v>
      </c>
      <c r="H7" s="75">
        <f t="shared" si="1"/>
        <v>57.5</v>
      </c>
      <c r="I7" s="76">
        <v>21</v>
      </c>
      <c r="J7" s="16">
        <v>17</v>
      </c>
      <c r="K7" s="16">
        <v>22.5</v>
      </c>
      <c r="L7" s="73">
        <v>13.5</v>
      </c>
      <c r="M7" s="75">
        <f t="shared" si="2"/>
        <v>74</v>
      </c>
      <c r="N7" s="29">
        <f t="shared" si="3"/>
        <v>131.5</v>
      </c>
    </row>
    <row r="8" spans="1:26" ht="14.25" customHeight="1" x14ac:dyDescent="0.2">
      <c r="A8" s="64" t="s">
        <v>156</v>
      </c>
      <c r="B8" s="21">
        <f>21.5-0.5</f>
        <v>21</v>
      </c>
      <c r="C8" s="21">
        <v>9</v>
      </c>
      <c r="D8" s="21">
        <v>4</v>
      </c>
      <c r="E8" s="21">
        <v>16</v>
      </c>
      <c r="F8" s="65">
        <v>5</v>
      </c>
      <c r="G8" s="66">
        <f t="shared" si="0"/>
        <v>34</v>
      </c>
      <c r="H8" s="67">
        <f t="shared" si="1"/>
        <v>55</v>
      </c>
      <c r="I8" s="68">
        <v>13</v>
      </c>
      <c r="J8" s="21">
        <v>17</v>
      </c>
      <c r="K8" s="21">
        <v>24</v>
      </c>
      <c r="L8" s="65">
        <v>16.5</v>
      </c>
      <c r="M8" s="67">
        <f t="shared" si="2"/>
        <v>70.5</v>
      </c>
      <c r="N8" s="30">
        <f t="shared" si="3"/>
        <v>125.5</v>
      </c>
    </row>
    <row r="9" spans="1:26" ht="14.25" customHeight="1" x14ac:dyDescent="0.2">
      <c r="A9" s="10" t="s">
        <v>157</v>
      </c>
      <c r="B9" s="11">
        <f>16+1</f>
        <v>17</v>
      </c>
      <c r="C9" s="11">
        <v>13</v>
      </c>
      <c r="D9" s="11">
        <v>17.5</v>
      </c>
      <c r="E9" s="11">
        <f>7+1</f>
        <v>8</v>
      </c>
      <c r="F9" s="59">
        <v>7</v>
      </c>
      <c r="G9" s="60">
        <f t="shared" si="0"/>
        <v>45.5</v>
      </c>
      <c r="H9" s="61">
        <f t="shared" si="1"/>
        <v>62.5</v>
      </c>
      <c r="I9" s="62">
        <v>7</v>
      </c>
      <c r="J9" s="11">
        <v>10</v>
      </c>
      <c r="K9" s="11">
        <v>23</v>
      </c>
      <c r="L9" s="59">
        <v>18</v>
      </c>
      <c r="M9" s="61">
        <f t="shared" si="2"/>
        <v>58</v>
      </c>
      <c r="N9" s="31">
        <f t="shared" si="3"/>
        <v>120.5</v>
      </c>
    </row>
    <row r="10" spans="1:26" ht="14.25" customHeight="1" x14ac:dyDescent="0.2">
      <c r="A10" s="72" t="s">
        <v>158</v>
      </c>
      <c r="B10" s="16">
        <f>22.5-0.5</f>
        <v>22</v>
      </c>
      <c r="C10" s="16">
        <v>13</v>
      </c>
      <c r="D10" s="16">
        <v>6.5</v>
      </c>
      <c r="E10" s="16">
        <v>12.5</v>
      </c>
      <c r="F10" s="73">
        <v>8</v>
      </c>
      <c r="G10" s="74">
        <f t="shared" si="0"/>
        <v>40</v>
      </c>
      <c r="H10" s="75">
        <f t="shared" si="1"/>
        <v>62</v>
      </c>
      <c r="I10" s="76">
        <v>16</v>
      </c>
      <c r="J10" s="16">
        <v>14.5</v>
      </c>
      <c r="K10" s="16">
        <v>20.5</v>
      </c>
      <c r="L10" s="73">
        <v>7</v>
      </c>
      <c r="M10" s="75">
        <f t="shared" si="2"/>
        <v>58</v>
      </c>
      <c r="N10" s="32">
        <f t="shared" si="3"/>
        <v>120</v>
      </c>
    </row>
    <row r="11" spans="1:26" ht="14.25" customHeight="1" x14ac:dyDescent="0.2">
      <c r="A11" s="64" t="s">
        <v>159</v>
      </c>
      <c r="B11" s="21">
        <f>14.5+0.5</f>
        <v>15</v>
      </c>
      <c r="C11" s="21">
        <v>8</v>
      </c>
      <c r="D11" s="21">
        <v>16.5</v>
      </c>
      <c r="E11" s="21">
        <v>11</v>
      </c>
      <c r="F11" s="65">
        <v>3</v>
      </c>
      <c r="G11" s="66">
        <f t="shared" si="0"/>
        <v>38.5</v>
      </c>
      <c r="H11" s="67">
        <f t="shared" si="1"/>
        <v>53.5</v>
      </c>
      <c r="I11" s="68">
        <v>17</v>
      </c>
      <c r="J11" s="21">
        <v>14.5</v>
      </c>
      <c r="K11" s="21">
        <v>21.5</v>
      </c>
      <c r="L11" s="65">
        <v>13</v>
      </c>
      <c r="M11" s="67">
        <f t="shared" si="2"/>
        <v>66</v>
      </c>
      <c r="N11" s="33">
        <f t="shared" si="3"/>
        <v>119.5</v>
      </c>
    </row>
    <row r="12" spans="1:26" ht="14.25" customHeight="1" x14ac:dyDescent="0.2">
      <c r="A12" s="34" t="s">
        <v>160</v>
      </c>
      <c r="B12" s="35">
        <f>20-0.5</f>
        <v>19.5</v>
      </c>
      <c r="C12" s="35">
        <v>15</v>
      </c>
      <c r="D12" s="35">
        <v>5.5</v>
      </c>
      <c r="E12" s="35">
        <v>9</v>
      </c>
      <c r="F12" s="77">
        <v>8</v>
      </c>
      <c r="G12" s="78">
        <f t="shared" si="0"/>
        <v>37.5</v>
      </c>
      <c r="H12" s="79">
        <f t="shared" si="1"/>
        <v>57</v>
      </c>
      <c r="I12" s="80">
        <v>14.5</v>
      </c>
      <c r="J12" s="35">
        <v>13.5</v>
      </c>
      <c r="K12" s="35">
        <v>20.5</v>
      </c>
      <c r="L12" s="77">
        <v>11</v>
      </c>
      <c r="M12" s="79">
        <f t="shared" si="2"/>
        <v>59.5</v>
      </c>
      <c r="N12" s="81">
        <f t="shared" si="3"/>
        <v>116.5</v>
      </c>
    </row>
    <row r="13" spans="1:26" ht="14.25" customHeight="1" x14ac:dyDescent="0.2">
      <c r="A13" s="38" t="s">
        <v>161</v>
      </c>
      <c r="B13" s="17">
        <f>18.5-0.5</f>
        <v>18</v>
      </c>
      <c r="C13" s="17">
        <v>13</v>
      </c>
      <c r="D13" s="17">
        <v>14</v>
      </c>
      <c r="E13" s="17">
        <v>10.5</v>
      </c>
      <c r="F13" s="17">
        <v>0</v>
      </c>
      <c r="G13" s="17">
        <f t="shared" si="0"/>
        <v>37.5</v>
      </c>
      <c r="H13" s="18">
        <f t="shared" si="1"/>
        <v>55.5</v>
      </c>
      <c r="I13" s="17">
        <v>16</v>
      </c>
      <c r="J13" s="17">
        <v>16</v>
      </c>
      <c r="K13" s="17">
        <v>15</v>
      </c>
      <c r="L13" s="17">
        <v>13.5</v>
      </c>
      <c r="M13" s="18">
        <f t="shared" si="2"/>
        <v>60.5</v>
      </c>
      <c r="N13" s="37">
        <f t="shared" si="3"/>
        <v>116</v>
      </c>
    </row>
    <row r="14" spans="1:26" ht="14.25" customHeight="1" x14ac:dyDescent="0.2">
      <c r="A14" s="38" t="s">
        <v>162</v>
      </c>
      <c r="B14" s="17">
        <f>21+1</f>
        <v>22</v>
      </c>
      <c r="C14" s="17">
        <v>11</v>
      </c>
      <c r="D14" s="17">
        <v>2.5</v>
      </c>
      <c r="E14" s="17">
        <v>16</v>
      </c>
      <c r="F14" s="17">
        <v>8</v>
      </c>
      <c r="G14" s="17">
        <f t="shared" si="0"/>
        <v>37.5</v>
      </c>
      <c r="H14" s="18">
        <f t="shared" si="1"/>
        <v>59.5</v>
      </c>
      <c r="I14" s="17">
        <v>19</v>
      </c>
      <c r="J14" s="17">
        <v>18</v>
      </c>
      <c r="K14" s="17">
        <v>10</v>
      </c>
      <c r="L14" s="17">
        <v>8</v>
      </c>
      <c r="M14" s="18">
        <f t="shared" si="2"/>
        <v>55</v>
      </c>
      <c r="N14" s="37">
        <f t="shared" si="3"/>
        <v>114.5</v>
      </c>
    </row>
    <row r="15" spans="1:26" ht="14.25" customHeight="1" x14ac:dyDescent="0.2">
      <c r="A15" s="38" t="s">
        <v>163</v>
      </c>
      <c r="B15" s="17">
        <f>18+0.5</f>
        <v>18.5</v>
      </c>
      <c r="C15" s="17">
        <v>10</v>
      </c>
      <c r="D15" s="17">
        <v>1</v>
      </c>
      <c r="E15" s="17">
        <v>14.5</v>
      </c>
      <c r="F15" s="17">
        <v>6</v>
      </c>
      <c r="G15" s="17">
        <f t="shared" si="0"/>
        <v>31.5</v>
      </c>
      <c r="H15" s="18">
        <f t="shared" si="1"/>
        <v>50</v>
      </c>
      <c r="I15" s="17">
        <v>17.5</v>
      </c>
      <c r="J15" s="17">
        <v>16.5</v>
      </c>
      <c r="K15" s="17">
        <v>21.5</v>
      </c>
      <c r="L15" s="17">
        <v>9</v>
      </c>
      <c r="M15" s="18">
        <f t="shared" si="2"/>
        <v>64.5</v>
      </c>
      <c r="N15" s="37">
        <f t="shared" si="3"/>
        <v>114.5</v>
      </c>
    </row>
    <row r="16" spans="1:26" ht="14.25" customHeight="1" x14ac:dyDescent="0.2">
      <c r="A16" s="38" t="s">
        <v>164</v>
      </c>
      <c r="B16" s="17">
        <f>21.5-1</f>
        <v>20.5</v>
      </c>
      <c r="C16" s="17">
        <v>9.5</v>
      </c>
      <c r="D16" s="17">
        <v>5.5</v>
      </c>
      <c r="E16" s="17">
        <v>13</v>
      </c>
      <c r="F16" s="17">
        <v>2</v>
      </c>
      <c r="G16" s="17">
        <f t="shared" si="0"/>
        <v>30</v>
      </c>
      <c r="H16" s="18">
        <f t="shared" si="1"/>
        <v>50.5</v>
      </c>
      <c r="I16" s="17">
        <v>10</v>
      </c>
      <c r="J16" s="17">
        <v>17.5</v>
      </c>
      <c r="K16" s="17">
        <v>22.5</v>
      </c>
      <c r="L16" s="17">
        <v>13.5</v>
      </c>
      <c r="M16" s="18">
        <f t="shared" si="2"/>
        <v>63.5</v>
      </c>
      <c r="N16" s="37">
        <f t="shared" si="3"/>
        <v>114</v>
      </c>
    </row>
    <row r="17" spans="1:14" ht="14.25" customHeight="1" x14ac:dyDescent="0.2">
      <c r="A17" s="38" t="s">
        <v>165</v>
      </c>
      <c r="B17" s="17">
        <f t="shared" ref="B17:B18" si="4">20.5-0.5</f>
        <v>20</v>
      </c>
      <c r="C17" s="17">
        <v>8</v>
      </c>
      <c r="D17" s="17">
        <v>5</v>
      </c>
      <c r="E17" s="17">
        <v>12</v>
      </c>
      <c r="F17" s="17">
        <v>3</v>
      </c>
      <c r="G17" s="17">
        <f t="shared" si="0"/>
        <v>28</v>
      </c>
      <c r="H17" s="18">
        <f t="shared" si="1"/>
        <v>48</v>
      </c>
      <c r="I17" s="17">
        <v>19</v>
      </c>
      <c r="J17" s="17">
        <v>15.5</v>
      </c>
      <c r="K17" s="17">
        <v>19.5</v>
      </c>
      <c r="L17" s="17">
        <v>8</v>
      </c>
      <c r="M17" s="18">
        <f t="shared" si="2"/>
        <v>62</v>
      </c>
      <c r="N17" s="37">
        <f t="shared" si="3"/>
        <v>110</v>
      </c>
    </row>
    <row r="18" spans="1:14" ht="14.25" customHeight="1" x14ac:dyDescent="0.2">
      <c r="A18" s="38" t="s">
        <v>166</v>
      </c>
      <c r="B18" s="17">
        <f t="shared" si="4"/>
        <v>20</v>
      </c>
      <c r="C18" s="17">
        <v>4.5</v>
      </c>
      <c r="D18" s="17">
        <v>4.5</v>
      </c>
      <c r="E18" s="17">
        <v>14</v>
      </c>
      <c r="F18" s="17">
        <v>8</v>
      </c>
      <c r="G18" s="17">
        <f t="shared" si="0"/>
        <v>31</v>
      </c>
      <c r="H18" s="18">
        <f t="shared" si="1"/>
        <v>51</v>
      </c>
      <c r="I18" s="17">
        <v>11</v>
      </c>
      <c r="J18" s="17">
        <v>18.5</v>
      </c>
      <c r="K18" s="17">
        <v>22</v>
      </c>
      <c r="L18" s="17">
        <v>4.75</v>
      </c>
      <c r="M18" s="18">
        <f t="shared" si="2"/>
        <v>56.25</v>
      </c>
      <c r="N18" s="37">
        <f t="shared" si="3"/>
        <v>107.25</v>
      </c>
    </row>
    <row r="19" spans="1:14" ht="14.25" customHeight="1" x14ac:dyDescent="0.2">
      <c r="A19" s="38" t="s">
        <v>167</v>
      </c>
      <c r="B19" s="17">
        <f>20+1</f>
        <v>21</v>
      </c>
      <c r="C19" s="17">
        <v>9.5</v>
      </c>
      <c r="D19" s="17">
        <v>3</v>
      </c>
      <c r="E19" s="17">
        <f>12+2</f>
        <v>14</v>
      </c>
      <c r="F19" s="17">
        <v>4</v>
      </c>
      <c r="G19" s="17">
        <f t="shared" si="0"/>
        <v>30.5</v>
      </c>
      <c r="H19" s="18">
        <f t="shared" si="1"/>
        <v>51.5</v>
      </c>
      <c r="I19" s="17">
        <v>15</v>
      </c>
      <c r="J19" s="17">
        <v>15</v>
      </c>
      <c r="K19" s="17">
        <v>18.5</v>
      </c>
      <c r="L19" s="17">
        <v>7</v>
      </c>
      <c r="M19" s="18">
        <f t="shared" si="2"/>
        <v>55.5</v>
      </c>
      <c r="N19" s="37">
        <f t="shared" si="3"/>
        <v>107</v>
      </c>
    </row>
    <row r="20" spans="1:14" ht="14.25" customHeight="1" x14ac:dyDescent="0.2">
      <c r="A20" s="38" t="s">
        <v>168</v>
      </c>
      <c r="B20" s="17">
        <f>14+0.5</f>
        <v>14.5</v>
      </c>
      <c r="C20" s="17">
        <v>7.5</v>
      </c>
      <c r="D20" s="17">
        <v>13</v>
      </c>
      <c r="E20" s="17">
        <v>11</v>
      </c>
      <c r="F20" s="17">
        <v>4</v>
      </c>
      <c r="G20" s="17">
        <f t="shared" si="0"/>
        <v>35.5</v>
      </c>
      <c r="H20" s="18">
        <f t="shared" si="1"/>
        <v>50</v>
      </c>
      <c r="I20" s="17">
        <v>19</v>
      </c>
      <c r="J20" s="17">
        <v>12</v>
      </c>
      <c r="K20" s="17">
        <v>15</v>
      </c>
      <c r="L20" s="17">
        <v>10.5</v>
      </c>
      <c r="M20" s="18">
        <f t="shared" si="2"/>
        <v>56.5</v>
      </c>
      <c r="N20" s="37">
        <f t="shared" si="3"/>
        <v>106.5</v>
      </c>
    </row>
    <row r="21" spans="1:14" ht="14.25" customHeight="1" x14ac:dyDescent="0.2">
      <c r="A21" s="38" t="s">
        <v>169</v>
      </c>
      <c r="B21" s="17">
        <f>17-0.5</f>
        <v>16.5</v>
      </c>
      <c r="C21" s="17">
        <v>6</v>
      </c>
      <c r="D21" s="17">
        <v>12</v>
      </c>
      <c r="E21" s="17">
        <v>14</v>
      </c>
      <c r="F21" s="17">
        <v>8</v>
      </c>
      <c r="G21" s="17">
        <f t="shared" si="0"/>
        <v>40</v>
      </c>
      <c r="H21" s="18">
        <f t="shared" si="1"/>
        <v>56.5</v>
      </c>
      <c r="I21" s="17">
        <v>15.5</v>
      </c>
      <c r="J21" s="17">
        <v>12</v>
      </c>
      <c r="K21" s="17">
        <v>10</v>
      </c>
      <c r="L21" s="17">
        <v>11</v>
      </c>
      <c r="M21" s="18">
        <f t="shared" si="2"/>
        <v>48.5</v>
      </c>
      <c r="N21" s="37">
        <f t="shared" si="3"/>
        <v>105</v>
      </c>
    </row>
    <row r="22" spans="1:14" ht="14.25" customHeight="1" x14ac:dyDescent="0.2">
      <c r="A22" s="38" t="s">
        <v>170</v>
      </c>
      <c r="B22" s="17">
        <f>16.5-0.5</f>
        <v>16</v>
      </c>
      <c r="C22" s="17">
        <v>5</v>
      </c>
      <c r="D22" s="17">
        <v>0</v>
      </c>
      <c r="E22" s="17">
        <v>12</v>
      </c>
      <c r="F22" s="17">
        <v>5</v>
      </c>
      <c r="G22" s="17">
        <f t="shared" si="0"/>
        <v>22</v>
      </c>
      <c r="H22" s="18">
        <f t="shared" si="1"/>
        <v>38</v>
      </c>
      <c r="I22" s="17">
        <v>12.5</v>
      </c>
      <c r="J22" s="17">
        <v>20.5</v>
      </c>
      <c r="K22" s="17">
        <v>21</v>
      </c>
      <c r="L22" s="17">
        <v>12.5</v>
      </c>
      <c r="M22" s="18">
        <f t="shared" si="2"/>
        <v>66.5</v>
      </c>
      <c r="N22" s="37">
        <f t="shared" si="3"/>
        <v>104.5</v>
      </c>
    </row>
    <row r="23" spans="1:14" ht="14.25" customHeight="1" x14ac:dyDescent="0.2">
      <c r="A23" s="38" t="s">
        <v>171</v>
      </c>
      <c r="B23" s="17">
        <f>20.5-1</f>
        <v>19.5</v>
      </c>
      <c r="C23" s="17">
        <v>12</v>
      </c>
      <c r="D23" s="17">
        <v>0</v>
      </c>
      <c r="E23" s="17">
        <v>12</v>
      </c>
      <c r="F23" s="17">
        <v>6</v>
      </c>
      <c r="G23" s="17">
        <f t="shared" si="0"/>
        <v>30</v>
      </c>
      <c r="H23" s="18">
        <f t="shared" si="1"/>
        <v>49.5</v>
      </c>
      <c r="I23" s="17">
        <v>17</v>
      </c>
      <c r="J23" s="17">
        <v>17.5</v>
      </c>
      <c r="K23" s="17">
        <v>9</v>
      </c>
      <c r="L23" s="17">
        <v>7.5</v>
      </c>
      <c r="M23" s="18">
        <f t="shared" si="2"/>
        <v>51</v>
      </c>
      <c r="N23" s="37">
        <f t="shared" si="3"/>
        <v>100.5</v>
      </c>
    </row>
    <row r="24" spans="1:14" ht="14.25" customHeight="1" x14ac:dyDescent="0.2">
      <c r="A24" s="38" t="s">
        <v>172</v>
      </c>
      <c r="B24" s="17">
        <f>26.5-1</f>
        <v>25.5</v>
      </c>
      <c r="C24" s="17">
        <v>5.5</v>
      </c>
      <c r="D24" s="17">
        <v>10</v>
      </c>
      <c r="E24" s="17">
        <v>12</v>
      </c>
      <c r="F24" s="17">
        <v>6</v>
      </c>
      <c r="G24" s="17">
        <f t="shared" si="0"/>
        <v>33.5</v>
      </c>
      <c r="H24" s="18">
        <f t="shared" si="1"/>
        <v>59</v>
      </c>
      <c r="I24" s="17">
        <v>14</v>
      </c>
      <c r="J24" s="17">
        <v>11.5</v>
      </c>
      <c r="K24" s="17">
        <v>8.5</v>
      </c>
      <c r="L24" s="17">
        <v>4</v>
      </c>
      <c r="M24" s="18">
        <f t="shared" si="2"/>
        <v>38</v>
      </c>
      <c r="N24" s="37">
        <f t="shared" si="3"/>
        <v>97</v>
      </c>
    </row>
    <row r="25" spans="1:14" ht="14.25" customHeight="1" x14ac:dyDescent="0.2">
      <c r="A25" s="38" t="s">
        <v>173</v>
      </c>
      <c r="B25" s="17">
        <f>16.5-1</f>
        <v>15.5</v>
      </c>
      <c r="C25" s="17">
        <v>10</v>
      </c>
      <c r="D25" s="17">
        <v>0</v>
      </c>
      <c r="E25" s="17">
        <v>16.5</v>
      </c>
      <c r="F25" s="17">
        <v>8</v>
      </c>
      <c r="G25" s="17">
        <f t="shared" si="0"/>
        <v>34.5</v>
      </c>
      <c r="H25" s="18">
        <f t="shared" si="1"/>
        <v>50</v>
      </c>
      <c r="I25" s="17">
        <v>15</v>
      </c>
      <c r="J25" s="17">
        <v>13</v>
      </c>
      <c r="K25" s="17">
        <v>8</v>
      </c>
      <c r="L25" s="17">
        <v>9.5</v>
      </c>
      <c r="M25" s="18">
        <f t="shared" si="2"/>
        <v>45.5</v>
      </c>
      <c r="N25" s="37">
        <f t="shared" si="3"/>
        <v>95.5</v>
      </c>
    </row>
    <row r="26" spans="1:14" ht="14.25" customHeight="1" x14ac:dyDescent="0.2">
      <c r="A26" s="38" t="s">
        <v>174</v>
      </c>
      <c r="B26" s="17">
        <f>15.5-0.5</f>
        <v>15</v>
      </c>
      <c r="C26" s="17">
        <v>5.5</v>
      </c>
      <c r="D26" s="17">
        <v>1</v>
      </c>
      <c r="E26" s="17">
        <v>14.5</v>
      </c>
      <c r="F26" s="17">
        <v>3</v>
      </c>
      <c r="G26" s="17">
        <f t="shared" si="0"/>
        <v>24</v>
      </c>
      <c r="H26" s="18">
        <f t="shared" si="1"/>
        <v>39</v>
      </c>
      <c r="I26" s="17">
        <v>14.5</v>
      </c>
      <c r="J26" s="17">
        <v>9</v>
      </c>
      <c r="K26" s="17">
        <v>20</v>
      </c>
      <c r="L26" s="17">
        <v>9</v>
      </c>
      <c r="M26" s="18">
        <f t="shared" si="2"/>
        <v>52.5</v>
      </c>
      <c r="N26" s="37">
        <f t="shared" si="3"/>
        <v>91.5</v>
      </c>
    </row>
    <row r="27" spans="1:14" ht="14.25" customHeight="1" x14ac:dyDescent="0.2">
      <c r="A27" s="38" t="s">
        <v>175</v>
      </c>
      <c r="B27" s="17">
        <f>21.5+1</f>
        <v>22.5</v>
      </c>
      <c r="C27" s="17">
        <v>5.5</v>
      </c>
      <c r="D27" s="17">
        <v>0</v>
      </c>
      <c r="E27" s="17">
        <v>13</v>
      </c>
      <c r="F27" s="17">
        <v>3</v>
      </c>
      <c r="G27" s="17">
        <f t="shared" si="0"/>
        <v>21.5</v>
      </c>
      <c r="H27" s="18">
        <f t="shared" si="1"/>
        <v>44</v>
      </c>
      <c r="I27" s="17">
        <v>14</v>
      </c>
      <c r="J27" s="17">
        <v>13.5</v>
      </c>
      <c r="K27" s="17">
        <v>12</v>
      </c>
      <c r="L27" s="17">
        <v>7</v>
      </c>
      <c r="M27" s="18">
        <f t="shared" si="2"/>
        <v>46.5</v>
      </c>
      <c r="N27" s="37">
        <f t="shared" si="3"/>
        <v>90.5</v>
      </c>
    </row>
    <row r="28" spans="1:14" ht="14.25" customHeight="1" x14ac:dyDescent="0.2">
      <c r="A28" s="38" t="s">
        <v>176</v>
      </c>
      <c r="B28" s="17">
        <v>19.5</v>
      </c>
      <c r="C28" s="17">
        <v>8</v>
      </c>
      <c r="D28" s="17">
        <v>0</v>
      </c>
      <c r="E28" s="17">
        <v>11.5</v>
      </c>
      <c r="F28" s="17">
        <v>2</v>
      </c>
      <c r="G28" s="17">
        <f t="shared" si="0"/>
        <v>21.5</v>
      </c>
      <c r="H28" s="18">
        <f t="shared" si="1"/>
        <v>41</v>
      </c>
      <c r="I28" s="17">
        <v>14.5</v>
      </c>
      <c r="J28" s="17">
        <v>15</v>
      </c>
      <c r="K28" s="17">
        <v>11.5</v>
      </c>
      <c r="L28" s="17">
        <v>6.5</v>
      </c>
      <c r="M28" s="18">
        <f t="shared" si="2"/>
        <v>47.5</v>
      </c>
      <c r="N28" s="37">
        <f t="shared" si="3"/>
        <v>88.5</v>
      </c>
    </row>
    <row r="29" spans="1:14" ht="14.25" customHeight="1" x14ac:dyDescent="0.2">
      <c r="A29" s="38" t="s">
        <v>177</v>
      </c>
      <c r="B29" s="17">
        <v>16</v>
      </c>
      <c r="C29" s="17">
        <v>13</v>
      </c>
      <c r="D29" s="17">
        <v>0</v>
      </c>
      <c r="E29" s="17">
        <v>12.5</v>
      </c>
      <c r="F29" s="17">
        <v>4.5</v>
      </c>
      <c r="G29" s="17">
        <f t="shared" si="0"/>
        <v>30</v>
      </c>
      <c r="H29" s="18">
        <f t="shared" si="1"/>
        <v>46</v>
      </c>
      <c r="I29" s="17">
        <v>9</v>
      </c>
      <c r="J29" s="17">
        <v>14</v>
      </c>
      <c r="K29" s="17">
        <v>8</v>
      </c>
      <c r="L29" s="17">
        <v>11</v>
      </c>
      <c r="M29" s="18">
        <f t="shared" si="2"/>
        <v>42</v>
      </c>
      <c r="N29" s="37">
        <f t="shared" si="3"/>
        <v>88</v>
      </c>
    </row>
    <row r="30" spans="1:14" ht="14.25" customHeight="1" x14ac:dyDescent="0.2">
      <c r="A30" s="38" t="s">
        <v>178</v>
      </c>
      <c r="B30" s="17">
        <f>19.5-0.5</f>
        <v>19</v>
      </c>
      <c r="C30" s="17">
        <v>4.5</v>
      </c>
      <c r="D30" s="17">
        <v>3</v>
      </c>
      <c r="E30" s="17">
        <v>9.5</v>
      </c>
      <c r="F30" s="17">
        <v>5</v>
      </c>
      <c r="G30" s="17">
        <f t="shared" si="0"/>
        <v>22</v>
      </c>
      <c r="H30" s="18">
        <f t="shared" si="1"/>
        <v>41</v>
      </c>
      <c r="I30" s="17">
        <v>9.5</v>
      </c>
      <c r="J30" s="17">
        <v>14</v>
      </c>
      <c r="K30" s="17">
        <v>10.5</v>
      </c>
      <c r="L30" s="17">
        <v>5</v>
      </c>
      <c r="M30" s="18">
        <f t="shared" si="2"/>
        <v>39</v>
      </c>
      <c r="N30" s="37">
        <f t="shared" si="3"/>
        <v>80</v>
      </c>
    </row>
    <row r="31" spans="1:14" ht="14.25" customHeight="1" x14ac:dyDescent="0.2">
      <c r="A31" s="38" t="s">
        <v>179</v>
      </c>
      <c r="B31" s="17">
        <f>14-0.5</f>
        <v>13.5</v>
      </c>
      <c r="C31" s="17">
        <v>9.5</v>
      </c>
      <c r="D31" s="17">
        <v>0</v>
      </c>
      <c r="E31" s="17">
        <v>7.5</v>
      </c>
      <c r="F31" s="17">
        <v>3</v>
      </c>
      <c r="G31" s="17">
        <f t="shared" si="0"/>
        <v>20</v>
      </c>
      <c r="H31" s="18">
        <f t="shared" si="1"/>
        <v>33.5</v>
      </c>
      <c r="I31" s="17">
        <v>6.5</v>
      </c>
      <c r="J31" s="17">
        <v>12.5</v>
      </c>
      <c r="K31" s="17">
        <v>13</v>
      </c>
      <c r="L31" s="17">
        <v>9</v>
      </c>
      <c r="M31" s="18">
        <f t="shared" si="2"/>
        <v>41</v>
      </c>
      <c r="N31" s="37">
        <f t="shared" si="3"/>
        <v>74.5</v>
      </c>
    </row>
    <row r="32" spans="1:14" ht="14.25" customHeight="1" x14ac:dyDescent="0.2">
      <c r="A32" s="38" t="s">
        <v>180</v>
      </c>
      <c r="B32" s="17">
        <f>17-0.5</f>
        <v>16.5</v>
      </c>
      <c r="C32" s="17">
        <v>11.5</v>
      </c>
      <c r="D32" s="17">
        <v>11.5</v>
      </c>
      <c r="E32" s="17">
        <v>11.5</v>
      </c>
      <c r="F32" s="17">
        <v>6</v>
      </c>
      <c r="G32" s="17">
        <f t="shared" si="0"/>
        <v>40.5</v>
      </c>
      <c r="H32" s="18">
        <f t="shared" si="1"/>
        <v>57</v>
      </c>
      <c r="I32" s="39"/>
      <c r="J32" s="39"/>
      <c r="K32" s="39"/>
      <c r="L32" s="39"/>
      <c r="M32" s="39">
        <f t="shared" si="2"/>
        <v>0</v>
      </c>
      <c r="N32" s="37">
        <f t="shared" si="3"/>
        <v>57</v>
      </c>
    </row>
    <row r="33" spans="1:14" ht="14.25" customHeight="1" x14ac:dyDescent="0.2">
      <c r="A33" s="40" t="s">
        <v>181</v>
      </c>
      <c r="B33" s="41"/>
      <c r="C33" s="41"/>
      <c r="D33" s="41"/>
      <c r="E33" s="41"/>
      <c r="F33" s="41"/>
      <c r="G33" s="41">
        <f t="shared" si="0"/>
        <v>0</v>
      </c>
      <c r="H33" s="41">
        <f t="shared" si="1"/>
        <v>0</v>
      </c>
      <c r="I33" s="41"/>
      <c r="J33" s="41"/>
      <c r="K33" s="41"/>
      <c r="L33" s="41"/>
      <c r="M33" s="41">
        <f t="shared" si="2"/>
        <v>0</v>
      </c>
      <c r="N33" s="41">
        <f t="shared" si="3"/>
        <v>0</v>
      </c>
    </row>
    <row r="34" spans="1:14" ht="14.25" customHeight="1" x14ac:dyDescent="0.2">
      <c r="A34" s="40" t="s">
        <v>182</v>
      </c>
      <c r="B34" s="41"/>
      <c r="C34" s="41"/>
      <c r="D34" s="41"/>
      <c r="E34" s="41"/>
      <c r="F34" s="41"/>
      <c r="G34" s="41">
        <f t="shared" si="0"/>
        <v>0</v>
      </c>
      <c r="H34" s="41">
        <f t="shared" si="1"/>
        <v>0</v>
      </c>
      <c r="I34" s="41"/>
      <c r="J34" s="41"/>
      <c r="K34" s="41"/>
      <c r="L34" s="41"/>
      <c r="M34" s="41">
        <f t="shared" si="2"/>
        <v>0</v>
      </c>
      <c r="N34" s="41">
        <f t="shared" si="3"/>
        <v>0</v>
      </c>
    </row>
    <row r="35" spans="1:14" ht="14.25" customHeight="1" x14ac:dyDescent="0.2">
      <c r="G35" s="78"/>
      <c r="H35" s="79"/>
      <c r="M35" s="79"/>
      <c r="N35" s="81"/>
    </row>
    <row r="36" spans="1:14" ht="14.25" customHeight="1" x14ac:dyDescent="0.2">
      <c r="G36" s="78"/>
      <c r="H36" s="79"/>
      <c r="M36" s="79"/>
      <c r="N36" s="81"/>
    </row>
    <row r="37" spans="1:14" ht="14.25" customHeight="1" x14ac:dyDescent="0.2">
      <c r="G37" s="78"/>
      <c r="H37" s="79"/>
      <c r="M37" s="79"/>
      <c r="N37" s="81"/>
    </row>
    <row r="38" spans="1:14" ht="14.25" customHeight="1" x14ac:dyDescent="0.2">
      <c r="G38" s="78"/>
      <c r="H38" s="79"/>
      <c r="M38" s="79"/>
      <c r="N38" s="81"/>
    </row>
    <row r="39" spans="1:14" ht="14.25" customHeight="1" x14ac:dyDescent="0.2">
      <c r="G39" s="78"/>
      <c r="H39" s="79"/>
      <c r="M39" s="79"/>
      <c r="N39" s="81"/>
    </row>
    <row r="40" spans="1:14" ht="14.25" customHeight="1" x14ac:dyDescent="0.2">
      <c r="G40" s="78"/>
      <c r="H40" s="79"/>
      <c r="M40" s="79"/>
      <c r="N40" s="81"/>
    </row>
    <row r="41" spans="1:14" ht="14.25" customHeight="1" x14ac:dyDescent="0.2">
      <c r="G41" s="78"/>
      <c r="H41" s="79"/>
      <c r="M41" s="79"/>
      <c r="N41" s="81"/>
    </row>
    <row r="42" spans="1:14" ht="14.25" customHeight="1" x14ac:dyDescent="0.2">
      <c r="G42" s="78"/>
      <c r="H42" s="79"/>
      <c r="M42" s="79"/>
      <c r="N42" s="81"/>
    </row>
    <row r="43" spans="1:14" ht="14.25" customHeight="1" x14ac:dyDescent="0.2">
      <c r="G43" s="78"/>
      <c r="H43" s="79"/>
      <c r="M43" s="79"/>
      <c r="N43" s="81"/>
    </row>
    <row r="44" spans="1:14" ht="14.25" customHeight="1" x14ac:dyDescent="0.2">
      <c r="G44" s="78"/>
      <c r="H44" s="79"/>
      <c r="M44" s="79"/>
      <c r="N44" s="81"/>
    </row>
    <row r="45" spans="1:14" ht="14.25" customHeight="1" x14ac:dyDescent="0.2">
      <c r="G45" s="78"/>
      <c r="H45" s="79"/>
      <c r="M45" s="79"/>
      <c r="N45" s="81"/>
    </row>
    <row r="46" spans="1:14" ht="14.25" customHeight="1" x14ac:dyDescent="0.2">
      <c r="G46" s="78"/>
      <c r="H46" s="79"/>
      <c r="M46" s="79"/>
      <c r="N46" s="81"/>
    </row>
    <row r="47" spans="1:14" ht="14.25" customHeight="1" x14ac:dyDescent="0.2">
      <c r="G47" s="78"/>
      <c r="H47" s="79"/>
      <c r="M47" s="79"/>
      <c r="N47" s="81"/>
    </row>
    <row r="48" spans="1:14" ht="14.25" customHeight="1" x14ac:dyDescent="0.2">
      <c r="G48" s="78"/>
      <c r="H48" s="79"/>
      <c r="M48" s="79"/>
      <c r="N48" s="81"/>
    </row>
    <row r="49" spans="7:14" ht="14.25" customHeight="1" x14ac:dyDescent="0.2">
      <c r="G49" s="78"/>
      <c r="H49" s="79"/>
      <c r="M49" s="79"/>
      <c r="N49" s="81"/>
    </row>
    <row r="50" spans="7:14" ht="14.25" customHeight="1" x14ac:dyDescent="0.2">
      <c r="G50" s="78"/>
      <c r="H50" s="79"/>
      <c r="M50" s="79"/>
      <c r="N50" s="81"/>
    </row>
    <row r="51" spans="7:14" ht="14.25" customHeight="1" x14ac:dyDescent="0.2">
      <c r="G51" s="78"/>
      <c r="H51" s="79"/>
      <c r="M51" s="79"/>
      <c r="N51" s="81"/>
    </row>
    <row r="52" spans="7:14" ht="14.25" customHeight="1" x14ac:dyDescent="0.2">
      <c r="G52" s="78"/>
      <c r="H52" s="79"/>
      <c r="M52" s="79"/>
      <c r="N52" s="81"/>
    </row>
    <row r="53" spans="7:14" ht="14.25" customHeight="1" x14ac:dyDescent="0.2">
      <c r="G53" s="78"/>
      <c r="H53" s="79"/>
      <c r="M53" s="79"/>
      <c r="N53" s="81"/>
    </row>
    <row r="54" spans="7:14" ht="14.25" customHeight="1" x14ac:dyDescent="0.2">
      <c r="G54" s="78"/>
      <c r="H54" s="79"/>
      <c r="M54" s="79"/>
      <c r="N54" s="81"/>
    </row>
    <row r="55" spans="7:14" ht="14.25" customHeight="1" x14ac:dyDescent="0.2">
      <c r="G55" s="78"/>
      <c r="H55" s="79"/>
      <c r="M55" s="79"/>
      <c r="N55" s="81"/>
    </row>
    <row r="56" spans="7:14" ht="14.25" customHeight="1" x14ac:dyDescent="0.2">
      <c r="G56" s="78"/>
      <c r="H56" s="79"/>
      <c r="M56" s="79"/>
      <c r="N56" s="81"/>
    </row>
    <row r="57" spans="7:14" ht="14.25" customHeight="1" x14ac:dyDescent="0.2">
      <c r="G57" s="78"/>
      <c r="H57" s="79"/>
      <c r="M57" s="79"/>
      <c r="N57" s="81"/>
    </row>
    <row r="58" spans="7:14" ht="14.25" customHeight="1" x14ac:dyDescent="0.2">
      <c r="G58" s="78"/>
      <c r="H58" s="79"/>
      <c r="M58" s="79"/>
      <c r="N58" s="81"/>
    </row>
    <row r="59" spans="7:14" ht="14.25" customHeight="1" x14ac:dyDescent="0.2">
      <c r="G59" s="78"/>
      <c r="H59" s="79"/>
      <c r="M59" s="79"/>
      <c r="N59" s="81"/>
    </row>
    <row r="60" spans="7:14" ht="14.25" customHeight="1" x14ac:dyDescent="0.2">
      <c r="G60" s="78"/>
      <c r="H60" s="79"/>
      <c r="M60" s="79"/>
      <c r="N60" s="81"/>
    </row>
    <row r="61" spans="7:14" ht="14.25" customHeight="1" x14ac:dyDescent="0.2">
      <c r="G61" s="78"/>
      <c r="H61" s="79"/>
      <c r="M61" s="79"/>
      <c r="N61" s="81"/>
    </row>
    <row r="62" spans="7:14" ht="14.25" customHeight="1" x14ac:dyDescent="0.2">
      <c r="G62" s="78"/>
      <c r="H62" s="79"/>
      <c r="M62" s="79"/>
      <c r="N62" s="81"/>
    </row>
    <row r="63" spans="7:14" ht="14.25" customHeight="1" x14ac:dyDescent="0.2">
      <c r="G63" s="78"/>
      <c r="H63" s="79"/>
      <c r="M63" s="79"/>
      <c r="N63" s="81"/>
    </row>
    <row r="64" spans="7:14" ht="14.25" customHeight="1" x14ac:dyDescent="0.2">
      <c r="G64" s="78"/>
      <c r="H64" s="79"/>
      <c r="M64" s="79"/>
      <c r="N64" s="81"/>
    </row>
    <row r="65" spans="7:14" ht="14.25" customHeight="1" x14ac:dyDescent="0.2">
      <c r="G65" s="78"/>
      <c r="H65" s="79"/>
      <c r="M65" s="79"/>
      <c r="N65" s="81"/>
    </row>
    <row r="66" spans="7:14" ht="14.25" customHeight="1" x14ac:dyDescent="0.2">
      <c r="G66" s="78"/>
      <c r="H66" s="79"/>
      <c r="M66" s="79"/>
      <c r="N66" s="81"/>
    </row>
    <row r="67" spans="7:14" ht="14.25" customHeight="1" x14ac:dyDescent="0.2">
      <c r="G67" s="78"/>
      <c r="H67" s="79"/>
      <c r="M67" s="79"/>
      <c r="N67" s="81"/>
    </row>
    <row r="68" spans="7:14" ht="14.25" customHeight="1" x14ac:dyDescent="0.2">
      <c r="G68" s="78"/>
      <c r="H68" s="79"/>
      <c r="M68" s="79"/>
      <c r="N68" s="81"/>
    </row>
    <row r="69" spans="7:14" ht="14.25" customHeight="1" x14ac:dyDescent="0.2">
      <c r="G69" s="78"/>
      <c r="H69" s="79"/>
      <c r="M69" s="79"/>
      <c r="N69" s="81"/>
    </row>
    <row r="70" spans="7:14" ht="14.25" customHeight="1" x14ac:dyDescent="0.2">
      <c r="G70" s="78"/>
      <c r="H70" s="79"/>
      <c r="M70" s="79"/>
      <c r="N70" s="81"/>
    </row>
    <row r="71" spans="7:14" ht="14.25" customHeight="1" x14ac:dyDescent="0.2">
      <c r="G71" s="78"/>
      <c r="H71" s="79"/>
      <c r="M71" s="79"/>
      <c r="N71" s="81"/>
    </row>
    <row r="72" spans="7:14" ht="14.25" customHeight="1" x14ac:dyDescent="0.2">
      <c r="G72" s="78"/>
      <c r="H72" s="79"/>
      <c r="M72" s="79"/>
      <c r="N72" s="81"/>
    </row>
    <row r="73" spans="7:14" ht="14.25" customHeight="1" x14ac:dyDescent="0.2">
      <c r="G73" s="78"/>
      <c r="H73" s="79"/>
      <c r="M73" s="79"/>
      <c r="N73" s="81"/>
    </row>
    <row r="74" spans="7:14" ht="14.25" customHeight="1" x14ac:dyDescent="0.2">
      <c r="G74" s="78"/>
      <c r="H74" s="79"/>
      <c r="M74" s="79"/>
      <c r="N74" s="81"/>
    </row>
    <row r="75" spans="7:14" ht="14.25" customHeight="1" x14ac:dyDescent="0.2">
      <c r="G75" s="78"/>
      <c r="H75" s="79"/>
      <c r="M75" s="79"/>
      <c r="N75" s="81"/>
    </row>
    <row r="76" spans="7:14" ht="14.25" customHeight="1" x14ac:dyDescent="0.2">
      <c r="G76" s="78"/>
      <c r="H76" s="79"/>
      <c r="M76" s="79"/>
      <c r="N76" s="81"/>
    </row>
    <row r="77" spans="7:14" ht="14.25" customHeight="1" x14ac:dyDescent="0.2">
      <c r="G77" s="78"/>
      <c r="H77" s="79"/>
      <c r="M77" s="79"/>
      <c r="N77" s="81"/>
    </row>
    <row r="78" spans="7:14" ht="14.25" customHeight="1" x14ac:dyDescent="0.2">
      <c r="G78" s="78"/>
      <c r="H78" s="79"/>
      <c r="M78" s="79"/>
      <c r="N78" s="81"/>
    </row>
    <row r="79" spans="7:14" ht="14.25" customHeight="1" x14ac:dyDescent="0.2">
      <c r="G79" s="78"/>
      <c r="H79" s="79"/>
      <c r="M79" s="79"/>
      <c r="N79" s="81"/>
    </row>
    <row r="80" spans="7:14" ht="14.25" customHeight="1" x14ac:dyDescent="0.2">
      <c r="G80" s="78"/>
      <c r="H80" s="79"/>
      <c r="M80" s="79"/>
      <c r="N80" s="81"/>
    </row>
    <row r="81" spans="7:14" ht="14.25" customHeight="1" x14ac:dyDescent="0.2">
      <c r="G81" s="78"/>
      <c r="H81" s="79"/>
      <c r="M81" s="79"/>
      <c r="N81" s="81"/>
    </row>
    <row r="82" spans="7:14" ht="14.25" customHeight="1" x14ac:dyDescent="0.2">
      <c r="G82" s="78"/>
      <c r="H82" s="79"/>
      <c r="M82" s="79"/>
      <c r="N82" s="81"/>
    </row>
    <row r="83" spans="7:14" ht="14.25" customHeight="1" x14ac:dyDescent="0.2">
      <c r="G83" s="78"/>
      <c r="H83" s="79"/>
      <c r="M83" s="79"/>
      <c r="N83" s="81"/>
    </row>
    <row r="84" spans="7:14" ht="14.25" customHeight="1" x14ac:dyDescent="0.2">
      <c r="G84" s="78"/>
      <c r="H84" s="79"/>
      <c r="M84" s="79"/>
      <c r="N84" s="81"/>
    </row>
    <row r="85" spans="7:14" ht="14.25" customHeight="1" x14ac:dyDescent="0.2">
      <c r="G85" s="78"/>
      <c r="H85" s="79"/>
      <c r="M85" s="79"/>
      <c r="N85" s="81"/>
    </row>
    <row r="86" spans="7:14" ht="14.25" customHeight="1" x14ac:dyDescent="0.2">
      <c r="G86" s="78"/>
      <c r="H86" s="79"/>
      <c r="M86" s="79"/>
      <c r="N86" s="81"/>
    </row>
    <row r="87" spans="7:14" ht="14.25" customHeight="1" x14ac:dyDescent="0.2">
      <c r="G87" s="78"/>
      <c r="H87" s="79"/>
      <c r="M87" s="79"/>
      <c r="N87" s="81"/>
    </row>
    <row r="88" spans="7:14" ht="14.25" customHeight="1" x14ac:dyDescent="0.2">
      <c r="G88" s="78"/>
      <c r="H88" s="79"/>
      <c r="M88" s="79"/>
      <c r="N88" s="81"/>
    </row>
    <row r="89" spans="7:14" ht="14.25" customHeight="1" x14ac:dyDescent="0.2">
      <c r="G89" s="78"/>
      <c r="H89" s="79"/>
      <c r="M89" s="79"/>
      <c r="N89" s="81"/>
    </row>
    <row r="90" spans="7:14" ht="14.25" customHeight="1" x14ac:dyDescent="0.2">
      <c r="G90" s="78"/>
      <c r="H90" s="79"/>
      <c r="M90" s="79"/>
      <c r="N90" s="81"/>
    </row>
    <row r="91" spans="7:14" ht="14.25" customHeight="1" x14ac:dyDescent="0.2">
      <c r="G91" s="78"/>
      <c r="H91" s="79"/>
      <c r="M91" s="79"/>
      <c r="N91" s="81"/>
    </row>
    <row r="92" spans="7:14" ht="14.25" customHeight="1" x14ac:dyDescent="0.2">
      <c r="G92" s="78"/>
      <c r="H92" s="79"/>
      <c r="M92" s="79"/>
      <c r="N92" s="81"/>
    </row>
    <row r="93" spans="7:14" ht="14.25" customHeight="1" x14ac:dyDescent="0.2">
      <c r="G93" s="78"/>
      <c r="H93" s="79"/>
      <c r="M93" s="79"/>
      <c r="N93" s="81"/>
    </row>
    <row r="94" spans="7:14" ht="14.25" customHeight="1" x14ac:dyDescent="0.2">
      <c r="G94" s="78"/>
      <c r="H94" s="79"/>
      <c r="M94" s="79"/>
      <c r="N94" s="81"/>
    </row>
    <row r="95" spans="7:14" ht="14.25" customHeight="1" x14ac:dyDescent="0.2">
      <c r="G95" s="78"/>
      <c r="H95" s="79"/>
      <c r="M95" s="79"/>
      <c r="N95" s="81"/>
    </row>
    <row r="96" spans="7:14" ht="14.25" customHeight="1" x14ac:dyDescent="0.2">
      <c r="G96" s="78"/>
      <c r="H96" s="79"/>
      <c r="M96" s="79"/>
      <c r="N96" s="81"/>
    </row>
    <row r="97" spans="7:14" ht="14.25" customHeight="1" x14ac:dyDescent="0.2">
      <c r="G97" s="78"/>
      <c r="H97" s="79"/>
      <c r="M97" s="79"/>
      <c r="N97" s="81"/>
    </row>
    <row r="98" spans="7:14" ht="14.25" customHeight="1" x14ac:dyDescent="0.2">
      <c r="G98" s="78"/>
      <c r="H98" s="79"/>
      <c r="M98" s="79"/>
      <c r="N98" s="81"/>
    </row>
    <row r="99" spans="7:14" ht="14.25" customHeight="1" x14ac:dyDescent="0.2">
      <c r="G99" s="78"/>
      <c r="H99" s="79"/>
      <c r="M99" s="79"/>
      <c r="N99" s="81"/>
    </row>
    <row r="100" spans="7:14" ht="14.25" customHeight="1" x14ac:dyDescent="0.2">
      <c r="G100" s="78"/>
      <c r="H100" s="79"/>
      <c r="M100" s="79"/>
      <c r="N100" s="81"/>
    </row>
    <row r="101" spans="7:14" ht="14.25" customHeight="1" x14ac:dyDescent="0.2">
      <c r="G101" s="78"/>
      <c r="H101" s="79"/>
      <c r="M101" s="79"/>
      <c r="N101" s="81"/>
    </row>
    <row r="102" spans="7:14" ht="14.25" customHeight="1" x14ac:dyDescent="0.2">
      <c r="G102" s="78"/>
      <c r="H102" s="79"/>
      <c r="M102" s="79"/>
      <c r="N102" s="81"/>
    </row>
    <row r="103" spans="7:14" ht="14.25" customHeight="1" x14ac:dyDescent="0.2">
      <c r="G103" s="78"/>
      <c r="H103" s="79"/>
      <c r="M103" s="79"/>
      <c r="N103" s="81"/>
    </row>
    <row r="104" spans="7:14" ht="14.25" customHeight="1" x14ac:dyDescent="0.2">
      <c r="G104" s="78"/>
      <c r="H104" s="79"/>
      <c r="M104" s="79"/>
      <c r="N104" s="81"/>
    </row>
    <row r="105" spans="7:14" ht="14.25" customHeight="1" x14ac:dyDescent="0.2">
      <c r="G105" s="78"/>
      <c r="H105" s="79"/>
      <c r="M105" s="79"/>
      <c r="N105" s="81"/>
    </row>
    <row r="106" spans="7:14" ht="14.25" customHeight="1" x14ac:dyDescent="0.2">
      <c r="G106" s="78"/>
      <c r="H106" s="79"/>
      <c r="M106" s="79"/>
      <c r="N106" s="81"/>
    </row>
    <row r="107" spans="7:14" ht="14.25" customHeight="1" x14ac:dyDescent="0.2">
      <c r="G107" s="78"/>
      <c r="H107" s="79"/>
      <c r="M107" s="79"/>
      <c r="N107" s="81"/>
    </row>
    <row r="108" spans="7:14" ht="14.25" customHeight="1" x14ac:dyDescent="0.2">
      <c r="G108" s="78"/>
      <c r="H108" s="79"/>
      <c r="M108" s="79"/>
      <c r="N108" s="81"/>
    </row>
    <row r="109" spans="7:14" ht="14.25" customHeight="1" x14ac:dyDescent="0.2">
      <c r="G109" s="78"/>
      <c r="H109" s="79"/>
      <c r="M109" s="79"/>
      <c r="N109" s="81"/>
    </row>
    <row r="110" spans="7:14" ht="14.25" customHeight="1" x14ac:dyDescent="0.2">
      <c r="G110" s="78"/>
      <c r="H110" s="79"/>
      <c r="M110" s="79"/>
      <c r="N110" s="81"/>
    </row>
    <row r="111" spans="7:14" ht="14.25" customHeight="1" x14ac:dyDescent="0.2">
      <c r="G111" s="78"/>
      <c r="H111" s="79"/>
      <c r="M111" s="79"/>
      <c r="N111" s="81"/>
    </row>
    <row r="112" spans="7:14" ht="14.25" customHeight="1" x14ac:dyDescent="0.2">
      <c r="G112" s="78"/>
      <c r="H112" s="79"/>
      <c r="M112" s="79"/>
      <c r="N112" s="81"/>
    </row>
    <row r="113" spans="7:14" ht="14.25" customHeight="1" x14ac:dyDescent="0.2">
      <c r="G113" s="78"/>
      <c r="H113" s="79"/>
      <c r="M113" s="79"/>
      <c r="N113" s="81"/>
    </row>
    <row r="114" spans="7:14" ht="14.25" customHeight="1" x14ac:dyDescent="0.2">
      <c r="G114" s="78"/>
      <c r="H114" s="79"/>
      <c r="M114" s="79"/>
      <c r="N114" s="81"/>
    </row>
    <row r="115" spans="7:14" ht="14.25" customHeight="1" x14ac:dyDescent="0.2">
      <c r="G115" s="78"/>
      <c r="H115" s="79"/>
      <c r="M115" s="79"/>
      <c r="N115" s="81"/>
    </row>
    <row r="116" spans="7:14" ht="14.25" customHeight="1" x14ac:dyDescent="0.2">
      <c r="G116" s="78"/>
      <c r="H116" s="79"/>
      <c r="M116" s="79"/>
      <c r="N116" s="81"/>
    </row>
    <row r="117" spans="7:14" ht="14.25" customHeight="1" x14ac:dyDescent="0.2">
      <c r="G117" s="78"/>
      <c r="H117" s="79"/>
      <c r="M117" s="79"/>
      <c r="N117" s="81"/>
    </row>
    <row r="118" spans="7:14" ht="14.25" customHeight="1" x14ac:dyDescent="0.2">
      <c r="G118" s="78"/>
      <c r="H118" s="79"/>
      <c r="M118" s="79"/>
      <c r="N118" s="81"/>
    </row>
    <row r="119" spans="7:14" ht="14.25" customHeight="1" x14ac:dyDescent="0.2">
      <c r="G119" s="78"/>
      <c r="H119" s="79"/>
      <c r="M119" s="79"/>
      <c r="N119" s="81"/>
    </row>
    <row r="120" spans="7:14" ht="14.25" customHeight="1" x14ac:dyDescent="0.2">
      <c r="G120" s="78"/>
      <c r="H120" s="79"/>
      <c r="M120" s="79"/>
      <c r="N120" s="81"/>
    </row>
    <row r="121" spans="7:14" ht="14.25" customHeight="1" x14ac:dyDescent="0.2">
      <c r="G121" s="78"/>
      <c r="H121" s="79"/>
      <c r="M121" s="79"/>
      <c r="N121" s="81"/>
    </row>
    <row r="122" spans="7:14" ht="14.25" customHeight="1" x14ac:dyDescent="0.2">
      <c r="G122" s="78"/>
      <c r="H122" s="79"/>
      <c r="M122" s="79"/>
      <c r="N122" s="81"/>
    </row>
    <row r="123" spans="7:14" ht="14.25" customHeight="1" x14ac:dyDescent="0.2">
      <c r="G123" s="78"/>
      <c r="H123" s="79"/>
      <c r="M123" s="79"/>
      <c r="N123" s="81"/>
    </row>
    <row r="124" spans="7:14" ht="14.25" customHeight="1" x14ac:dyDescent="0.2">
      <c r="G124" s="78"/>
      <c r="H124" s="79"/>
      <c r="M124" s="79"/>
      <c r="N124" s="81"/>
    </row>
    <row r="125" spans="7:14" ht="14.25" customHeight="1" x14ac:dyDescent="0.2">
      <c r="G125" s="78"/>
      <c r="H125" s="79"/>
      <c r="M125" s="79"/>
      <c r="N125" s="81"/>
    </row>
    <row r="126" spans="7:14" ht="14.25" customHeight="1" x14ac:dyDescent="0.2">
      <c r="G126" s="78"/>
      <c r="H126" s="79"/>
      <c r="M126" s="79"/>
      <c r="N126" s="81"/>
    </row>
    <row r="127" spans="7:14" ht="14.25" customHeight="1" x14ac:dyDescent="0.2">
      <c r="G127" s="78"/>
      <c r="H127" s="79"/>
      <c r="M127" s="79"/>
      <c r="N127" s="81"/>
    </row>
    <row r="128" spans="7:14" ht="14.25" customHeight="1" x14ac:dyDescent="0.2">
      <c r="G128" s="78"/>
      <c r="H128" s="79"/>
      <c r="M128" s="79"/>
      <c r="N128" s="81"/>
    </row>
    <row r="129" spans="7:14" ht="14.25" customHeight="1" x14ac:dyDescent="0.2">
      <c r="G129" s="78"/>
      <c r="H129" s="79"/>
      <c r="M129" s="79"/>
      <c r="N129" s="81"/>
    </row>
    <row r="130" spans="7:14" ht="14.25" customHeight="1" x14ac:dyDescent="0.2">
      <c r="G130" s="78"/>
      <c r="H130" s="79"/>
      <c r="M130" s="79"/>
      <c r="N130" s="81"/>
    </row>
    <row r="131" spans="7:14" ht="14.25" customHeight="1" x14ac:dyDescent="0.2">
      <c r="G131" s="78"/>
      <c r="H131" s="79"/>
      <c r="M131" s="79"/>
      <c r="N131" s="81"/>
    </row>
    <row r="132" spans="7:14" ht="14.25" customHeight="1" x14ac:dyDescent="0.2">
      <c r="G132" s="78"/>
      <c r="H132" s="79"/>
      <c r="M132" s="79"/>
      <c r="N132" s="81"/>
    </row>
    <row r="133" spans="7:14" ht="14.25" customHeight="1" x14ac:dyDescent="0.2">
      <c r="G133" s="78"/>
      <c r="H133" s="79"/>
      <c r="M133" s="79"/>
      <c r="N133" s="81"/>
    </row>
    <row r="134" spans="7:14" ht="14.25" customHeight="1" x14ac:dyDescent="0.2">
      <c r="G134" s="78"/>
      <c r="H134" s="79"/>
      <c r="M134" s="79"/>
      <c r="N134" s="81"/>
    </row>
    <row r="135" spans="7:14" ht="14.25" customHeight="1" x14ac:dyDescent="0.2">
      <c r="G135" s="78"/>
      <c r="H135" s="79"/>
      <c r="M135" s="79"/>
      <c r="N135" s="81"/>
    </row>
    <row r="136" spans="7:14" ht="14.25" customHeight="1" x14ac:dyDescent="0.2">
      <c r="G136" s="78"/>
      <c r="H136" s="79"/>
      <c r="M136" s="79"/>
      <c r="N136" s="81"/>
    </row>
    <row r="137" spans="7:14" ht="14.25" customHeight="1" x14ac:dyDescent="0.2">
      <c r="G137" s="78"/>
      <c r="H137" s="79"/>
      <c r="M137" s="79"/>
      <c r="N137" s="81"/>
    </row>
    <row r="138" spans="7:14" ht="14.25" customHeight="1" x14ac:dyDescent="0.2">
      <c r="G138" s="78"/>
      <c r="H138" s="79"/>
      <c r="M138" s="79"/>
      <c r="N138" s="81"/>
    </row>
    <row r="139" spans="7:14" ht="14.25" customHeight="1" x14ac:dyDescent="0.2">
      <c r="G139" s="78"/>
      <c r="H139" s="79"/>
      <c r="M139" s="79"/>
      <c r="N139" s="81"/>
    </row>
    <row r="140" spans="7:14" ht="14.25" customHeight="1" x14ac:dyDescent="0.2">
      <c r="G140" s="78"/>
      <c r="H140" s="79"/>
      <c r="M140" s="79"/>
      <c r="N140" s="81"/>
    </row>
    <row r="141" spans="7:14" ht="14.25" customHeight="1" x14ac:dyDescent="0.2">
      <c r="G141" s="78"/>
      <c r="H141" s="79"/>
      <c r="M141" s="79"/>
      <c r="N141" s="81"/>
    </row>
    <row r="142" spans="7:14" ht="14.25" customHeight="1" x14ac:dyDescent="0.2">
      <c r="G142" s="78"/>
      <c r="H142" s="79"/>
      <c r="M142" s="79"/>
      <c r="N142" s="81"/>
    </row>
    <row r="143" spans="7:14" ht="14.25" customHeight="1" x14ac:dyDescent="0.2">
      <c r="G143" s="78"/>
      <c r="H143" s="79"/>
      <c r="M143" s="79"/>
      <c r="N143" s="81"/>
    </row>
    <row r="144" spans="7:14" ht="14.25" customHeight="1" x14ac:dyDescent="0.2">
      <c r="G144" s="78"/>
      <c r="H144" s="79"/>
      <c r="M144" s="79"/>
      <c r="N144" s="81"/>
    </row>
    <row r="145" spans="7:14" ht="14.25" customHeight="1" x14ac:dyDescent="0.2">
      <c r="G145" s="78"/>
      <c r="H145" s="79"/>
      <c r="M145" s="79"/>
      <c r="N145" s="81"/>
    </row>
    <row r="146" spans="7:14" ht="14.25" customHeight="1" x14ac:dyDescent="0.2">
      <c r="G146" s="78"/>
      <c r="H146" s="79"/>
      <c r="M146" s="79"/>
      <c r="N146" s="81"/>
    </row>
    <row r="147" spans="7:14" ht="14.25" customHeight="1" x14ac:dyDescent="0.2">
      <c r="G147" s="78"/>
      <c r="H147" s="79"/>
      <c r="M147" s="79"/>
      <c r="N147" s="81"/>
    </row>
    <row r="148" spans="7:14" ht="14.25" customHeight="1" x14ac:dyDescent="0.2">
      <c r="G148" s="78"/>
      <c r="H148" s="79"/>
      <c r="M148" s="79"/>
      <c r="N148" s="81"/>
    </row>
    <row r="149" spans="7:14" ht="14.25" customHeight="1" x14ac:dyDescent="0.2">
      <c r="G149" s="78"/>
      <c r="H149" s="79"/>
      <c r="M149" s="79"/>
      <c r="N149" s="81"/>
    </row>
    <row r="150" spans="7:14" ht="14.25" customHeight="1" x14ac:dyDescent="0.2">
      <c r="G150" s="78"/>
      <c r="H150" s="79"/>
      <c r="M150" s="79"/>
      <c r="N150" s="81"/>
    </row>
    <row r="151" spans="7:14" ht="14.25" customHeight="1" x14ac:dyDescent="0.2">
      <c r="G151" s="78"/>
      <c r="H151" s="79"/>
      <c r="M151" s="79"/>
      <c r="N151" s="81"/>
    </row>
    <row r="152" spans="7:14" ht="14.25" customHeight="1" x14ac:dyDescent="0.2">
      <c r="G152" s="78"/>
      <c r="H152" s="79"/>
      <c r="M152" s="79"/>
      <c r="N152" s="81"/>
    </row>
    <row r="153" spans="7:14" ht="14.25" customHeight="1" x14ac:dyDescent="0.2">
      <c r="G153" s="78"/>
      <c r="H153" s="79"/>
      <c r="M153" s="79"/>
      <c r="N153" s="81"/>
    </row>
    <row r="154" spans="7:14" ht="14.25" customHeight="1" x14ac:dyDescent="0.2">
      <c r="G154" s="78"/>
      <c r="H154" s="79"/>
      <c r="M154" s="79"/>
      <c r="N154" s="81"/>
    </row>
    <row r="155" spans="7:14" ht="14.25" customHeight="1" x14ac:dyDescent="0.2">
      <c r="G155" s="78"/>
      <c r="H155" s="79"/>
      <c r="M155" s="79"/>
      <c r="N155" s="81"/>
    </row>
    <row r="156" spans="7:14" ht="14.25" customHeight="1" x14ac:dyDescent="0.2">
      <c r="G156" s="78"/>
      <c r="H156" s="79"/>
      <c r="M156" s="79"/>
      <c r="N156" s="81"/>
    </row>
    <row r="157" spans="7:14" ht="14.25" customHeight="1" x14ac:dyDescent="0.2">
      <c r="G157" s="78"/>
      <c r="H157" s="79"/>
      <c r="M157" s="79"/>
      <c r="N157" s="81"/>
    </row>
    <row r="158" spans="7:14" ht="14.25" customHeight="1" x14ac:dyDescent="0.2">
      <c r="G158" s="78"/>
      <c r="H158" s="79"/>
      <c r="M158" s="79"/>
      <c r="N158" s="81"/>
    </row>
    <row r="159" spans="7:14" ht="14.25" customHeight="1" x14ac:dyDescent="0.2">
      <c r="G159" s="78"/>
      <c r="H159" s="79"/>
      <c r="M159" s="79"/>
      <c r="N159" s="81"/>
    </row>
    <row r="160" spans="7:14" ht="14.25" customHeight="1" x14ac:dyDescent="0.2">
      <c r="G160" s="78"/>
      <c r="H160" s="79"/>
      <c r="M160" s="79"/>
      <c r="N160" s="81"/>
    </row>
    <row r="161" spans="7:14" ht="14.25" customHeight="1" x14ac:dyDescent="0.2">
      <c r="G161" s="78"/>
      <c r="H161" s="79"/>
      <c r="M161" s="79"/>
      <c r="N161" s="81"/>
    </row>
    <row r="162" spans="7:14" ht="14.25" customHeight="1" x14ac:dyDescent="0.2">
      <c r="G162" s="78"/>
      <c r="H162" s="79"/>
      <c r="M162" s="79"/>
      <c r="N162" s="81"/>
    </row>
    <row r="163" spans="7:14" ht="14.25" customHeight="1" x14ac:dyDescent="0.2">
      <c r="G163" s="78"/>
      <c r="H163" s="79"/>
      <c r="M163" s="79"/>
      <c r="N163" s="81"/>
    </row>
    <row r="164" spans="7:14" ht="14.25" customHeight="1" x14ac:dyDescent="0.2">
      <c r="G164" s="78"/>
      <c r="H164" s="79"/>
      <c r="M164" s="79"/>
      <c r="N164" s="81"/>
    </row>
    <row r="165" spans="7:14" ht="14.25" customHeight="1" x14ac:dyDescent="0.2">
      <c r="G165" s="78"/>
      <c r="H165" s="79"/>
      <c r="M165" s="79"/>
      <c r="N165" s="81"/>
    </row>
    <row r="166" spans="7:14" ht="14.25" customHeight="1" x14ac:dyDescent="0.2">
      <c r="G166" s="78"/>
      <c r="H166" s="79"/>
      <c r="M166" s="79"/>
      <c r="N166" s="81"/>
    </row>
    <row r="167" spans="7:14" ht="14.25" customHeight="1" x14ac:dyDescent="0.2">
      <c r="G167" s="78"/>
      <c r="H167" s="79"/>
      <c r="M167" s="79"/>
      <c r="N167" s="81"/>
    </row>
    <row r="168" spans="7:14" ht="14.25" customHeight="1" x14ac:dyDescent="0.2">
      <c r="G168" s="78"/>
      <c r="H168" s="79"/>
      <c r="M168" s="79"/>
      <c r="N168" s="81"/>
    </row>
    <row r="169" spans="7:14" ht="14.25" customHeight="1" x14ac:dyDescent="0.2">
      <c r="G169" s="78"/>
      <c r="H169" s="79"/>
      <c r="M169" s="79"/>
      <c r="N169" s="81"/>
    </row>
    <row r="170" spans="7:14" ht="14.25" customHeight="1" x14ac:dyDescent="0.2">
      <c r="G170" s="78"/>
      <c r="H170" s="79"/>
      <c r="M170" s="79"/>
      <c r="N170" s="81"/>
    </row>
    <row r="171" spans="7:14" ht="14.25" customHeight="1" x14ac:dyDescent="0.2">
      <c r="G171" s="78"/>
      <c r="H171" s="79"/>
      <c r="M171" s="79"/>
      <c r="N171" s="81"/>
    </row>
    <row r="172" spans="7:14" ht="14.25" customHeight="1" x14ac:dyDescent="0.2">
      <c r="G172" s="78"/>
      <c r="H172" s="79"/>
      <c r="M172" s="79"/>
      <c r="N172" s="81"/>
    </row>
    <row r="173" spans="7:14" ht="14.25" customHeight="1" x14ac:dyDescent="0.2">
      <c r="G173" s="78"/>
      <c r="H173" s="79"/>
      <c r="M173" s="79"/>
      <c r="N173" s="81"/>
    </row>
    <row r="174" spans="7:14" ht="14.25" customHeight="1" x14ac:dyDescent="0.2">
      <c r="G174" s="78"/>
      <c r="H174" s="79"/>
      <c r="M174" s="79"/>
      <c r="N174" s="81"/>
    </row>
    <row r="175" spans="7:14" ht="14.25" customHeight="1" x14ac:dyDescent="0.2">
      <c r="G175" s="78"/>
      <c r="H175" s="79"/>
      <c r="M175" s="79"/>
      <c r="N175" s="81"/>
    </row>
    <row r="176" spans="7:14" ht="14.25" customHeight="1" x14ac:dyDescent="0.2">
      <c r="G176" s="78"/>
      <c r="H176" s="79"/>
      <c r="M176" s="79"/>
      <c r="N176" s="81"/>
    </row>
    <row r="177" spans="7:14" ht="14.25" customHeight="1" x14ac:dyDescent="0.2">
      <c r="G177" s="78"/>
      <c r="H177" s="79"/>
      <c r="M177" s="79"/>
      <c r="N177" s="81"/>
    </row>
    <row r="178" spans="7:14" ht="14.25" customHeight="1" x14ac:dyDescent="0.2">
      <c r="G178" s="78"/>
      <c r="H178" s="79"/>
      <c r="M178" s="79"/>
      <c r="N178" s="81"/>
    </row>
    <row r="179" spans="7:14" ht="14.25" customHeight="1" x14ac:dyDescent="0.2">
      <c r="G179" s="78"/>
      <c r="H179" s="79"/>
      <c r="M179" s="79"/>
      <c r="N179" s="81"/>
    </row>
    <row r="180" spans="7:14" ht="14.25" customHeight="1" x14ac:dyDescent="0.2">
      <c r="G180" s="78"/>
      <c r="H180" s="79"/>
      <c r="M180" s="79"/>
      <c r="N180" s="81"/>
    </row>
    <row r="181" spans="7:14" ht="14.25" customHeight="1" x14ac:dyDescent="0.2">
      <c r="G181" s="78"/>
      <c r="H181" s="79"/>
      <c r="M181" s="79"/>
      <c r="N181" s="81"/>
    </row>
    <row r="182" spans="7:14" ht="14.25" customHeight="1" x14ac:dyDescent="0.2">
      <c r="G182" s="78"/>
      <c r="H182" s="79"/>
      <c r="M182" s="79"/>
      <c r="N182" s="81"/>
    </row>
    <row r="183" spans="7:14" ht="14.25" customHeight="1" x14ac:dyDescent="0.2">
      <c r="G183" s="78"/>
      <c r="H183" s="79"/>
      <c r="M183" s="79"/>
      <c r="N183" s="81"/>
    </row>
    <row r="184" spans="7:14" ht="14.25" customHeight="1" x14ac:dyDescent="0.2">
      <c r="G184" s="78"/>
      <c r="H184" s="79"/>
      <c r="M184" s="79"/>
      <c r="N184" s="81"/>
    </row>
    <row r="185" spans="7:14" ht="14.25" customHeight="1" x14ac:dyDescent="0.2">
      <c r="G185" s="78"/>
      <c r="H185" s="79"/>
      <c r="M185" s="79"/>
      <c r="N185" s="81"/>
    </row>
    <row r="186" spans="7:14" ht="14.25" customHeight="1" x14ac:dyDescent="0.2">
      <c r="G186" s="78"/>
      <c r="H186" s="79"/>
      <c r="M186" s="79"/>
      <c r="N186" s="81"/>
    </row>
    <row r="187" spans="7:14" ht="14.25" customHeight="1" x14ac:dyDescent="0.2">
      <c r="G187" s="78"/>
      <c r="H187" s="79"/>
      <c r="M187" s="79"/>
      <c r="N187" s="81"/>
    </row>
    <row r="188" spans="7:14" ht="14.25" customHeight="1" x14ac:dyDescent="0.2">
      <c r="G188" s="78"/>
      <c r="H188" s="79"/>
      <c r="M188" s="79"/>
      <c r="N188" s="81"/>
    </row>
    <row r="189" spans="7:14" ht="14.25" customHeight="1" x14ac:dyDescent="0.2">
      <c r="G189" s="78"/>
      <c r="H189" s="79"/>
      <c r="M189" s="79"/>
      <c r="N189" s="81"/>
    </row>
    <row r="190" spans="7:14" ht="14.25" customHeight="1" x14ac:dyDescent="0.2">
      <c r="G190" s="78"/>
      <c r="H190" s="79"/>
      <c r="M190" s="79"/>
      <c r="N190" s="81"/>
    </row>
    <row r="191" spans="7:14" ht="14.25" customHeight="1" x14ac:dyDescent="0.2">
      <c r="G191" s="78"/>
      <c r="H191" s="79"/>
      <c r="M191" s="79"/>
      <c r="N191" s="81"/>
    </row>
    <row r="192" spans="7:14" ht="14.25" customHeight="1" x14ac:dyDescent="0.2">
      <c r="G192" s="78"/>
      <c r="H192" s="79"/>
      <c r="M192" s="79"/>
      <c r="N192" s="81"/>
    </row>
    <row r="193" spans="7:14" ht="14.25" customHeight="1" x14ac:dyDescent="0.2">
      <c r="G193" s="78"/>
      <c r="H193" s="79"/>
      <c r="M193" s="79"/>
      <c r="N193" s="81"/>
    </row>
    <row r="194" spans="7:14" ht="14.25" customHeight="1" x14ac:dyDescent="0.2">
      <c r="G194" s="78"/>
      <c r="H194" s="79"/>
      <c r="M194" s="79"/>
      <c r="N194" s="81"/>
    </row>
    <row r="195" spans="7:14" ht="14.25" customHeight="1" x14ac:dyDescent="0.2">
      <c r="G195" s="78"/>
      <c r="H195" s="79"/>
      <c r="M195" s="79"/>
      <c r="N195" s="81"/>
    </row>
    <row r="196" spans="7:14" ht="14.25" customHeight="1" x14ac:dyDescent="0.2">
      <c r="G196" s="78"/>
      <c r="H196" s="79"/>
      <c r="M196" s="79"/>
      <c r="N196" s="81"/>
    </row>
    <row r="197" spans="7:14" ht="14.25" customHeight="1" x14ac:dyDescent="0.2">
      <c r="G197" s="78"/>
      <c r="H197" s="79"/>
      <c r="M197" s="79"/>
      <c r="N197" s="81"/>
    </row>
    <row r="198" spans="7:14" ht="14.25" customHeight="1" x14ac:dyDescent="0.2">
      <c r="G198" s="78"/>
      <c r="H198" s="79"/>
      <c r="M198" s="79"/>
      <c r="N198" s="81"/>
    </row>
    <row r="199" spans="7:14" ht="14.25" customHeight="1" x14ac:dyDescent="0.2">
      <c r="G199" s="78"/>
      <c r="H199" s="79"/>
      <c r="M199" s="79"/>
      <c r="N199" s="81"/>
    </row>
    <row r="200" spans="7:14" ht="14.25" customHeight="1" x14ac:dyDescent="0.2">
      <c r="G200" s="78"/>
      <c r="H200" s="79"/>
      <c r="M200" s="79"/>
      <c r="N200" s="81"/>
    </row>
    <row r="201" spans="7:14" ht="14.25" customHeight="1" x14ac:dyDescent="0.2">
      <c r="G201" s="78"/>
      <c r="H201" s="79"/>
      <c r="M201" s="79"/>
      <c r="N201" s="81"/>
    </row>
    <row r="202" spans="7:14" ht="14.25" customHeight="1" x14ac:dyDescent="0.2">
      <c r="G202" s="78"/>
      <c r="H202" s="79"/>
      <c r="M202" s="79"/>
      <c r="N202" s="81"/>
    </row>
    <row r="203" spans="7:14" ht="14.25" customHeight="1" x14ac:dyDescent="0.2">
      <c r="G203" s="78"/>
      <c r="H203" s="79"/>
      <c r="M203" s="79"/>
      <c r="N203" s="81"/>
    </row>
    <row r="204" spans="7:14" ht="14.25" customHeight="1" x14ac:dyDescent="0.2">
      <c r="G204" s="78"/>
      <c r="H204" s="79"/>
      <c r="M204" s="79"/>
      <c r="N204" s="81"/>
    </row>
    <row r="205" spans="7:14" ht="14.25" customHeight="1" x14ac:dyDescent="0.2">
      <c r="G205" s="78"/>
      <c r="H205" s="79"/>
      <c r="M205" s="79"/>
      <c r="N205" s="81"/>
    </row>
    <row r="206" spans="7:14" ht="14.25" customHeight="1" x14ac:dyDescent="0.2">
      <c r="G206" s="78"/>
      <c r="H206" s="79"/>
      <c r="M206" s="79"/>
      <c r="N206" s="81"/>
    </row>
    <row r="207" spans="7:14" ht="14.25" customHeight="1" x14ac:dyDescent="0.2">
      <c r="G207" s="78"/>
      <c r="H207" s="79"/>
      <c r="M207" s="79"/>
      <c r="N207" s="81"/>
    </row>
    <row r="208" spans="7:14" ht="14.25" customHeight="1" x14ac:dyDescent="0.2">
      <c r="G208" s="78"/>
      <c r="H208" s="79"/>
      <c r="M208" s="79"/>
      <c r="N208" s="81"/>
    </row>
    <row r="209" spans="7:14" ht="14.25" customHeight="1" x14ac:dyDescent="0.2">
      <c r="G209" s="78"/>
      <c r="H209" s="79"/>
      <c r="M209" s="79"/>
      <c r="N209" s="81"/>
    </row>
    <row r="210" spans="7:14" ht="14.25" customHeight="1" x14ac:dyDescent="0.2">
      <c r="G210" s="78"/>
      <c r="H210" s="79"/>
      <c r="M210" s="79"/>
      <c r="N210" s="81"/>
    </row>
    <row r="211" spans="7:14" ht="14.25" customHeight="1" x14ac:dyDescent="0.2">
      <c r="G211" s="78"/>
      <c r="H211" s="79"/>
      <c r="M211" s="79"/>
      <c r="N211" s="81"/>
    </row>
    <row r="212" spans="7:14" ht="14.25" customHeight="1" x14ac:dyDescent="0.2">
      <c r="G212" s="78"/>
      <c r="H212" s="79"/>
      <c r="M212" s="79"/>
      <c r="N212" s="81"/>
    </row>
    <row r="213" spans="7:14" ht="14.25" customHeight="1" x14ac:dyDescent="0.2">
      <c r="G213" s="78"/>
      <c r="H213" s="79"/>
      <c r="M213" s="79"/>
      <c r="N213" s="81"/>
    </row>
    <row r="214" spans="7:14" ht="14.25" customHeight="1" x14ac:dyDescent="0.2">
      <c r="G214" s="78"/>
      <c r="H214" s="79"/>
      <c r="M214" s="79"/>
      <c r="N214" s="81"/>
    </row>
    <row r="215" spans="7:14" ht="14.25" customHeight="1" x14ac:dyDescent="0.2">
      <c r="G215" s="78"/>
      <c r="H215" s="79"/>
      <c r="M215" s="79"/>
      <c r="N215" s="81"/>
    </row>
    <row r="216" spans="7:14" ht="14.25" customHeight="1" x14ac:dyDescent="0.2">
      <c r="G216" s="78"/>
      <c r="H216" s="79"/>
      <c r="M216" s="79"/>
      <c r="N216" s="81"/>
    </row>
    <row r="217" spans="7:14" ht="14.25" customHeight="1" x14ac:dyDescent="0.2">
      <c r="G217" s="78"/>
      <c r="H217" s="79"/>
      <c r="M217" s="79"/>
      <c r="N217" s="81"/>
    </row>
    <row r="218" spans="7:14" ht="14.25" customHeight="1" x14ac:dyDescent="0.2">
      <c r="G218" s="78"/>
      <c r="H218" s="79"/>
      <c r="M218" s="79"/>
      <c r="N218" s="81"/>
    </row>
    <row r="219" spans="7:14" ht="14.25" customHeight="1" x14ac:dyDescent="0.2">
      <c r="G219" s="78"/>
      <c r="H219" s="79"/>
      <c r="M219" s="79"/>
      <c r="N219" s="81"/>
    </row>
    <row r="220" spans="7:14" ht="14.25" customHeight="1" x14ac:dyDescent="0.2">
      <c r="G220" s="78"/>
      <c r="H220" s="79"/>
      <c r="M220" s="79"/>
      <c r="N220" s="81"/>
    </row>
    <row r="221" spans="7:14" ht="14.25" customHeight="1" x14ac:dyDescent="0.2">
      <c r="G221" s="78"/>
      <c r="H221" s="79"/>
      <c r="M221" s="79"/>
      <c r="N221" s="81"/>
    </row>
    <row r="222" spans="7:14" ht="14.25" customHeight="1" x14ac:dyDescent="0.2">
      <c r="G222" s="78"/>
      <c r="H222" s="79"/>
      <c r="M222" s="79"/>
      <c r="N222" s="81"/>
    </row>
    <row r="223" spans="7:14" ht="14.25" customHeight="1" x14ac:dyDescent="0.2">
      <c r="G223" s="78"/>
      <c r="H223" s="79"/>
      <c r="M223" s="79"/>
      <c r="N223" s="81"/>
    </row>
    <row r="224" spans="7:14" ht="14.25" customHeight="1" x14ac:dyDescent="0.2">
      <c r="G224" s="78"/>
      <c r="H224" s="79"/>
      <c r="M224" s="79"/>
      <c r="N224" s="81"/>
    </row>
    <row r="225" spans="7:14" ht="14.25" customHeight="1" x14ac:dyDescent="0.2">
      <c r="G225" s="78"/>
      <c r="H225" s="79"/>
      <c r="M225" s="79"/>
      <c r="N225" s="81"/>
    </row>
    <row r="226" spans="7:14" ht="14.25" customHeight="1" x14ac:dyDescent="0.2">
      <c r="G226" s="78"/>
      <c r="H226" s="79"/>
      <c r="M226" s="79"/>
      <c r="N226" s="81"/>
    </row>
    <row r="227" spans="7:14" ht="14.25" customHeight="1" x14ac:dyDescent="0.2">
      <c r="G227" s="78"/>
      <c r="H227" s="79"/>
      <c r="M227" s="79"/>
      <c r="N227" s="81"/>
    </row>
    <row r="228" spans="7:14" ht="14.25" customHeight="1" x14ac:dyDescent="0.2">
      <c r="G228" s="78"/>
      <c r="H228" s="79"/>
      <c r="M228" s="79"/>
      <c r="N228" s="81"/>
    </row>
    <row r="229" spans="7:14" ht="14.25" customHeight="1" x14ac:dyDescent="0.2">
      <c r="G229" s="78"/>
      <c r="H229" s="79"/>
      <c r="M229" s="79"/>
      <c r="N229" s="81"/>
    </row>
    <row r="230" spans="7:14" ht="14.25" customHeight="1" x14ac:dyDescent="0.2">
      <c r="G230" s="78"/>
      <c r="H230" s="79"/>
      <c r="M230" s="79"/>
      <c r="N230" s="81"/>
    </row>
    <row r="231" spans="7:14" ht="14.25" customHeight="1" x14ac:dyDescent="0.2">
      <c r="G231" s="78"/>
      <c r="H231" s="79"/>
      <c r="M231" s="79"/>
      <c r="N231" s="81"/>
    </row>
    <row r="232" spans="7:14" ht="14.25" customHeight="1" x14ac:dyDescent="0.2">
      <c r="G232" s="78"/>
      <c r="H232" s="79"/>
      <c r="M232" s="79"/>
      <c r="N232" s="81"/>
    </row>
    <row r="233" spans="7:14" ht="14.25" customHeight="1" x14ac:dyDescent="0.2">
      <c r="G233" s="78"/>
      <c r="H233" s="79"/>
      <c r="M233" s="79"/>
      <c r="N233" s="81"/>
    </row>
    <row r="234" spans="7:14" ht="14.25" customHeight="1" x14ac:dyDescent="0.2">
      <c r="G234" s="78"/>
      <c r="H234" s="79"/>
      <c r="M234" s="79"/>
      <c r="N234" s="81"/>
    </row>
    <row r="235" spans="7:14" ht="14.25" customHeight="1" x14ac:dyDescent="0.2">
      <c r="G235" s="78"/>
      <c r="H235" s="79"/>
      <c r="M235" s="79"/>
      <c r="N235" s="81"/>
    </row>
    <row r="236" spans="7:14" ht="14.25" customHeight="1" x14ac:dyDescent="0.2">
      <c r="G236" s="78"/>
      <c r="H236" s="79"/>
      <c r="M236" s="79"/>
      <c r="N236" s="81"/>
    </row>
    <row r="237" spans="7:14" ht="14.25" customHeight="1" x14ac:dyDescent="0.2">
      <c r="G237" s="78"/>
      <c r="H237" s="79"/>
      <c r="M237" s="79"/>
      <c r="N237" s="81"/>
    </row>
    <row r="238" spans="7:14" ht="14.25" customHeight="1" x14ac:dyDescent="0.2">
      <c r="G238" s="78"/>
      <c r="H238" s="79"/>
      <c r="M238" s="79"/>
      <c r="N238" s="81"/>
    </row>
    <row r="239" spans="7:14" ht="14.25" customHeight="1" x14ac:dyDescent="0.2">
      <c r="G239" s="78"/>
      <c r="H239" s="79"/>
      <c r="M239" s="79"/>
      <c r="N239" s="81"/>
    </row>
    <row r="240" spans="7:14" ht="14.25" customHeight="1" x14ac:dyDescent="0.2">
      <c r="G240" s="78"/>
      <c r="H240" s="79"/>
      <c r="M240" s="79"/>
      <c r="N240" s="81"/>
    </row>
    <row r="241" spans="7:14" ht="14.25" customHeight="1" x14ac:dyDescent="0.2">
      <c r="G241" s="78"/>
      <c r="H241" s="79"/>
      <c r="M241" s="79"/>
      <c r="N241" s="81"/>
    </row>
    <row r="242" spans="7:14" ht="14.25" customHeight="1" x14ac:dyDescent="0.2">
      <c r="G242" s="78"/>
      <c r="H242" s="79"/>
      <c r="M242" s="79"/>
      <c r="N242" s="81"/>
    </row>
    <row r="243" spans="7:14" ht="14.25" customHeight="1" x14ac:dyDescent="0.2">
      <c r="G243" s="78"/>
      <c r="H243" s="79"/>
      <c r="M243" s="79"/>
      <c r="N243" s="81"/>
    </row>
    <row r="244" spans="7:14" ht="14.25" customHeight="1" x14ac:dyDescent="0.2">
      <c r="G244" s="78"/>
      <c r="H244" s="79"/>
      <c r="M244" s="79"/>
      <c r="N244" s="81"/>
    </row>
    <row r="245" spans="7:14" ht="14.25" customHeight="1" x14ac:dyDescent="0.2">
      <c r="G245" s="78"/>
      <c r="H245" s="79"/>
      <c r="M245" s="79"/>
      <c r="N245" s="81"/>
    </row>
    <row r="246" spans="7:14" ht="14.25" customHeight="1" x14ac:dyDescent="0.2">
      <c r="G246" s="78"/>
      <c r="H246" s="79"/>
      <c r="M246" s="79"/>
      <c r="N246" s="81"/>
    </row>
    <row r="247" spans="7:14" ht="14.25" customHeight="1" x14ac:dyDescent="0.2">
      <c r="G247" s="78"/>
      <c r="H247" s="79"/>
      <c r="M247" s="79"/>
      <c r="N247" s="81"/>
    </row>
    <row r="248" spans="7:14" ht="14.25" customHeight="1" x14ac:dyDescent="0.2">
      <c r="G248" s="78"/>
      <c r="H248" s="79"/>
      <c r="M248" s="79"/>
      <c r="N248" s="81"/>
    </row>
    <row r="249" spans="7:14" ht="14.25" customHeight="1" x14ac:dyDescent="0.2">
      <c r="G249" s="78"/>
      <c r="H249" s="79"/>
      <c r="M249" s="79"/>
      <c r="N249" s="81"/>
    </row>
    <row r="250" spans="7:14" ht="14.25" customHeight="1" x14ac:dyDescent="0.2">
      <c r="G250" s="78"/>
      <c r="H250" s="79"/>
      <c r="M250" s="79"/>
      <c r="N250" s="81"/>
    </row>
    <row r="251" spans="7:14" ht="14.25" customHeight="1" x14ac:dyDescent="0.2">
      <c r="G251" s="78"/>
      <c r="H251" s="79"/>
      <c r="M251" s="79"/>
      <c r="N251" s="81"/>
    </row>
    <row r="252" spans="7:14" ht="14.25" customHeight="1" x14ac:dyDescent="0.2">
      <c r="G252" s="78"/>
      <c r="H252" s="79"/>
      <c r="M252" s="79"/>
      <c r="N252" s="81"/>
    </row>
    <row r="253" spans="7:14" ht="14.25" customHeight="1" x14ac:dyDescent="0.2">
      <c r="G253" s="78"/>
      <c r="H253" s="79"/>
      <c r="M253" s="79"/>
      <c r="N253" s="81"/>
    </row>
    <row r="254" spans="7:14" ht="14.25" customHeight="1" x14ac:dyDescent="0.2">
      <c r="G254" s="78"/>
      <c r="H254" s="79"/>
      <c r="M254" s="79"/>
      <c r="N254" s="81"/>
    </row>
    <row r="255" spans="7:14" ht="14.25" customHeight="1" x14ac:dyDescent="0.2">
      <c r="G255" s="78"/>
      <c r="H255" s="79"/>
      <c r="M255" s="79"/>
      <c r="N255" s="81"/>
    </row>
    <row r="256" spans="7:14" ht="14.25" customHeight="1" x14ac:dyDescent="0.2">
      <c r="G256" s="78"/>
      <c r="H256" s="79"/>
      <c r="M256" s="79"/>
      <c r="N256" s="81"/>
    </row>
    <row r="257" spans="7:14" ht="14.25" customHeight="1" x14ac:dyDescent="0.2">
      <c r="G257" s="78"/>
      <c r="H257" s="79"/>
      <c r="M257" s="79"/>
      <c r="N257" s="81"/>
    </row>
    <row r="258" spans="7:14" ht="14.25" customHeight="1" x14ac:dyDescent="0.2">
      <c r="G258" s="78"/>
      <c r="H258" s="79"/>
      <c r="M258" s="79"/>
      <c r="N258" s="81"/>
    </row>
    <row r="259" spans="7:14" ht="14.25" customHeight="1" x14ac:dyDescent="0.2">
      <c r="G259" s="78"/>
      <c r="H259" s="79"/>
      <c r="M259" s="79"/>
      <c r="N259" s="81"/>
    </row>
    <row r="260" spans="7:14" ht="14.25" customHeight="1" x14ac:dyDescent="0.2">
      <c r="G260" s="78"/>
      <c r="H260" s="79"/>
      <c r="M260" s="79"/>
      <c r="N260" s="81"/>
    </row>
    <row r="261" spans="7:14" ht="14.25" customHeight="1" x14ac:dyDescent="0.2">
      <c r="G261" s="78"/>
      <c r="H261" s="79"/>
      <c r="M261" s="79"/>
      <c r="N261" s="81"/>
    </row>
    <row r="262" spans="7:14" ht="14.25" customHeight="1" x14ac:dyDescent="0.2">
      <c r="G262" s="78"/>
      <c r="H262" s="79"/>
      <c r="M262" s="79"/>
      <c r="N262" s="81"/>
    </row>
    <row r="263" spans="7:14" ht="14.25" customHeight="1" x14ac:dyDescent="0.2">
      <c r="G263" s="78"/>
      <c r="H263" s="79"/>
      <c r="M263" s="79"/>
      <c r="N263" s="81"/>
    </row>
    <row r="264" spans="7:14" ht="14.25" customHeight="1" x14ac:dyDescent="0.2">
      <c r="G264" s="78"/>
      <c r="H264" s="79"/>
      <c r="M264" s="79"/>
      <c r="N264" s="81"/>
    </row>
    <row r="265" spans="7:14" ht="14.25" customHeight="1" x14ac:dyDescent="0.2">
      <c r="G265" s="78"/>
      <c r="H265" s="79"/>
      <c r="M265" s="79"/>
      <c r="N265" s="81"/>
    </row>
    <row r="266" spans="7:14" ht="14.25" customHeight="1" x14ac:dyDescent="0.2">
      <c r="G266" s="78"/>
      <c r="H266" s="79"/>
      <c r="M266" s="79"/>
      <c r="N266" s="81"/>
    </row>
    <row r="267" spans="7:14" ht="14.25" customHeight="1" x14ac:dyDescent="0.2">
      <c r="G267" s="78"/>
      <c r="H267" s="79"/>
      <c r="M267" s="79"/>
      <c r="N267" s="81"/>
    </row>
    <row r="268" spans="7:14" ht="14.25" customHeight="1" x14ac:dyDescent="0.2">
      <c r="G268" s="78"/>
      <c r="H268" s="79"/>
      <c r="M268" s="79"/>
      <c r="N268" s="81"/>
    </row>
    <row r="269" spans="7:14" ht="14.25" customHeight="1" x14ac:dyDescent="0.2">
      <c r="G269" s="78"/>
      <c r="H269" s="79"/>
      <c r="M269" s="79"/>
      <c r="N269" s="81"/>
    </row>
    <row r="270" spans="7:14" ht="14.25" customHeight="1" x14ac:dyDescent="0.2">
      <c r="G270" s="78"/>
      <c r="H270" s="79"/>
      <c r="M270" s="79"/>
      <c r="N270" s="81"/>
    </row>
    <row r="271" spans="7:14" ht="14.25" customHeight="1" x14ac:dyDescent="0.2">
      <c r="G271" s="78"/>
      <c r="H271" s="79"/>
      <c r="M271" s="79"/>
      <c r="N271" s="81"/>
    </row>
    <row r="272" spans="7:14" ht="14.25" customHeight="1" x14ac:dyDescent="0.2">
      <c r="G272" s="78"/>
      <c r="H272" s="79"/>
      <c r="M272" s="79"/>
      <c r="N272" s="81"/>
    </row>
    <row r="273" spans="7:14" ht="14.25" customHeight="1" x14ac:dyDescent="0.2">
      <c r="G273" s="78"/>
      <c r="H273" s="79"/>
      <c r="M273" s="79"/>
      <c r="N273" s="81"/>
    </row>
    <row r="274" spans="7:14" ht="14.25" customHeight="1" x14ac:dyDescent="0.2">
      <c r="G274" s="78"/>
      <c r="H274" s="79"/>
      <c r="M274" s="79"/>
      <c r="N274" s="81"/>
    </row>
    <row r="275" spans="7:14" ht="14.25" customHeight="1" x14ac:dyDescent="0.2">
      <c r="G275" s="78"/>
      <c r="H275" s="79"/>
      <c r="M275" s="79"/>
      <c r="N275" s="81"/>
    </row>
    <row r="276" spans="7:14" ht="14.25" customHeight="1" x14ac:dyDescent="0.2">
      <c r="G276" s="78"/>
      <c r="H276" s="79"/>
      <c r="M276" s="79"/>
      <c r="N276" s="81"/>
    </row>
    <row r="277" spans="7:14" ht="14.25" customHeight="1" x14ac:dyDescent="0.2">
      <c r="G277" s="78"/>
      <c r="H277" s="79"/>
      <c r="M277" s="79"/>
      <c r="N277" s="81"/>
    </row>
    <row r="278" spans="7:14" ht="14.25" customHeight="1" x14ac:dyDescent="0.2">
      <c r="G278" s="78"/>
      <c r="H278" s="79"/>
      <c r="M278" s="79"/>
      <c r="N278" s="81"/>
    </row>
    <row r="279" spans="7:14" ht="14.25" customHeight="1" x14ac:dyDescent="0.2">
      <c r="G279" s="78"/>
      <c r="H279" s="79"/>
      <c r="M279" s="79"/>
      <c r="N279" s="81"/>
    </row>
    <row r="280" spans="7:14" ht="14.25" customHeight="1" x14ac:dyDescent="0.2">
      <c r="G280" s="78"/>
      <c r="H280" s="79"/>
      <c r="M280" s="79"/>
      <c r="N280" s="81"/>
    </row>
    <row r="281" spans="7:14" ht="14.25" customHeight="1" x14ac:dyDescent="0.2">
      <c r="G281" s="78"/>
      <c r="H281" s="79"/>
      <c r="M281" s="79"/>
      <c r="N281" s="81"/>
    </row>
    <row r="282" spans="7:14" ht="14.25" customHeight="1" x14ac:dyDescent="0.2">
      <c r="G282" s="78"/>
      <c r="H282" s="79"/>
      <c r="M282" s="79"/>
      <c r="N282" s="81"/>
    </row>
    <row r="283" spans="7:14" ht="14.25" customHeight="1" x14ac:dyDescent="0.2">
      <c r="G283" s="78"/>
      <c r="H283" s="79"/>
      <c r="M283" s="79"/>
      <c r="N283" s="81"/>
    </row>
    <row r="284" spans="7:14" ht="14.25" customHeight="1" x14ac:dyDescent="0.2">
      <c r="G284" s="78"/>
      <c r="H284" s="79"/>
      <c r="M284" s="79"/>
      <c r="N284" s="81"/>
    </row>
    <row r="285" spans="7:14" ht="14.25" customHeight="1" x14ac:dyDescent="0.2">
      <c r="G285" s="78"/>
      <c r="H285" s="79"/>
      <c r="M285" s="79"/>
      <c r="N285" s="81"/>
    </row>
    <row r="286" spans="7:14" ht="14.25" customHeight="1" x14ac:dyDescent="0.2">
      <c r="G286" s="78"/>
      <c r="H286" s="79"/>
      <c r="M286" s="79"/>
      <c r="N286" s="81"/>
    </row>
    <row r="287" spans="7:14" ht="14.25" customHeight="1" x14ac:dyDescent="0.2">
      <c r="G287" s="78"/>
      <c r="H287" s="79"/>
      <c r="M287" s="79"/>
      <c r="N287" s="81"/>
    </row>
    <row r="288" spans="7:14" ht="14.25" customHeight="1" x14ac:dyDescent="0.2">
      <c r="G288" s="78"/>
      <c r="H288" s="79"/>
      <c r="M288" s="79"/>
      <c r="N288" s="81"/>
    </row>
    <row r="289" spans="7:14" ht="14.25" customHeight="1" x14ac:dyDescent="0.2">
      <c r="G289" s="78"/>
      <c r="H289" s="79"/>
      <c r="M289" s="79"/>
      <c r="N289" s="81"/>
    </row>
    <row r="290" spans="7:14" ht="14.25" customHeight="1" x14ac:dyDescent="0.2">
      <c r="G290" s="78"/>
      <c r="H290" s="79"/>
      <c r="M290" s="79"/>
      <c r="N290" s="81"/>
    </row>
    <row r="291" spans="7:14" ht="14.25" customHeight="1" x14ac:dyDescent="0.2">
      <c r="G291" s="78"/>
      <c r="H291" s="79"/>
      <c r="M291" s="79"/>
      <c r="N291" s="81"/>
    </row>
    <row r="292" spans="7:14" ht="14.25" customHeight="1" x14ac:dyDescent="0.2">
      <c r="G292" s="78"/>
      <c r="H292" s="79"/>
      <c r="M292" s="79"/>
      <c r="N292" s="81"/>
    </row>
    <row r="293" spans="7:14" ht="14.25" customHeight="1" x14ac:dyDescent="0.2">
      <c r="G293" s="78"/>
      <c r="H293" s="79"/>
      <c r="M293" s="79"/>
      <c r="N293" s="81"/>
    </row>
    <row r="294" spans="7:14" ht="14.25" customHeight="1" x14ac:dyDescent="0.2">
      <c r="G294" s="78"/>
      <c r="H294" s="79"/>
      <c r="M294" s="79"/>
      <c r="N294" s="81"/>
    </row>
    <row r="295" spans="7:14" ht="14.25" customHeight="1" x14ac:dyDescent="0.2">
      <c r="G295" s="78"/>
      <c r="H295" s="79"/>
      <c r="M295" s="79"/>
      <c r="N295" s="81"/>
    </row>
    <row r="296" spans="7:14" ht="14.25" customHeight="1" x14ac:dyDescent="0.2">
      <c r="G296" s="78"/>
      <c r="H296" s="79"/>
      <c r="M296" s="79"/>
      <c r="N296" s="81"/>
    </row>
    <row r="297" spans="7:14" ht="14.25" customHeight="1" x14ac:dyDescent="0.2">
      <c r="G297" s="78"/>
      <c r="H297" s="79"/>
      <c r="M297" s="79"/>
      <c r="N297" s="81"/>
    </row>
    <row r="298" spans="7:14" ht="14.25" customHeight="1" x14ac:dyDescent="0.2">
      <c r="G298" s="78"/>
      <c r="H298" s="79"/>
      <c r="M298" s="79"/>
      <c r="N298" s="81"/>
    </row>
    <row r="299" spans="7:14" ht="14.25" customHeight="1" x14ac:dyDescent="0.2">
      <c r="G299" s="78"/>
      <c r="H299" s="79"/>
      <c r="M299" s="79"/>
      <c r="N299" s="81"/>
    </row>
    <row r="300" spans="7:14" ht="14.25" customHeight="1" x14ac:dyDescent="0.2">
      <c r="G300" s="78"/>
      <c r="H300" s="79"/>
      <c r="M300" s="79"/>
      <c r="N300" s="81"/>
    </row>
    <row r="301" spans="7:14" ht="14.25" customHeight="1" x14ac:dyDescent="0.2">
      <c r="G301" s="78"/>
      <c r="H301" s="79"/>
      <c r="M301" s="79"/>
      <c r="N301" s="81"/>
    </row>
    <row r="302" spans="7:14" ht="14.25" customHeight="1" x14ac:dyDescent="0.2">
      <c r="G302" s="78"/>
      <c r="H302" s="79"/>
      <c r="M302" s="79"/>
      <c r="N302" s="81"/>
    </row>
    <row r="303" spans="7:14" ht="14.25" customHeight="1" x14ac:dyDescent="0.2">
      <c r="G303" s="78"/>
      <c r="H303" s="79"/>
      <c r="M303" s="79"/>
      <c r="N303" s="81"/>
    </row>
    <row r="304" spans="7:14" ht="14.25" customHeight="1" x14ac:dyDescent="0.2">
      <c r="G304" s="78"/>
      <c r="H304" s="79"/>
      <c r="M304" s="79"/>
      <c r="N304" s="81"/>
    </row>
    <row r="305" spans="7:14" ht="14.25" customHeight="1" x14ac:dyDescent="0.2">
      <c r="G305" s="78"/>
      <c r="H305" s="79"/>
      <c r="M305" s="79"/>
      <c r="N305" s="81"/>
    </row>
    <row r="306" spans="7:14" ht="14.25" customHeight="1" x14ac:dyDescent="0.2">
      <c r="G306" s="78"/>
      <c r="H306" s="79"/>
      <c r="M306" s="79"/>
      <c r="N306" s="81"/>
    </row>
    <row r="307" spans="7:14" ht="14.25" customHeight="1" x14ac:dyDescent="0.2">
      <c r="G307" s="78"/>
      <c r="H307" s="79"/>
      <c r="M307" s="79"/>
      <c r="N307" s="81"/>
    </row>
    <row r="308" spans="7:14" ht="14.25" customHeight="1" x14ac:dyDescent="0.2">
      <c r="G308" s="78"/>
      <c r="H308" s="79"/>
      <c r="M308" s="79"/>
      <c r="N308" s="81"/>
    </row>
    <row r="309" spans="7:14" ht="14.25" customHeight="1" x14ac:dyDescent="0.2">
      <c r="G309" s="78"/>
      <c r="H309" s="79"/>
      <c r="M309" s="79"/>
      <c r="N309" s="81"/>
    </row>
    <row r="310" spans="7:14" ht="14.25" customHeight="1" x14ac:dyDescent="0.2">
      <c r="G310" s="78"/>
      <c r="H310" s="79"/>
      <c r="M310" s="79"/>
      <c r="N310" s="81"/>
    </row>
    <row r="311" spans="7:14" ht="14.25" customHeight="1" x14ac:dyDescent="0.2">
      <c r="G311" s="78"/>
      <c r="H311" s="79"/>
      <c r="M311" s="79"/>
      <c r="N311" s="81"/>
    </row>
    <row r="312" spans="7:14" ht="14.25" customHeight="1" x14ac:dyDescent="0.2">
      <c r="G312" s="78"/>
      <c r="H312" s="79"/>
      <c r="M312" s="79"/>
      <c r="N312" s="81"/>
    </row>
    <row r="313" spans="7:14" ht="14.25" customHeight="1" x14ac:dyDescent="0.2">
      <c r="G313" s="78"/>
      <c r="H313" s="79"/>
      <c r="M313" s="79"/>
      <c r="N313" s="81"/>
    </row>
    <row r="314" spans="7:14" ht="14.25" customHeight="1" x14ac:dyDescent="0.2">
      <c r="G314" s="78"/>
      <c r="H314" s="79"/>
      <c r="M314" s="79"/>
      <c r="N314" s="81"/>
    </row>
    <row r="315" spans="7:14" ht="14.25" customHeight="1" x14ac:dyDescent="0.2">
      <c r="G315" s="78"/>
      <c r="H315" s="79"/>
      <c r="M315" s="79"/>
      <c r="N315" s="81"/>
    </row>
    <row r="316" spans="7:14" ht="14.25" customHeight="1" x14ac:dyDescent="0.2">
      <c r="G316" s="78"/>
      <c r="H316" s="79"/>
      <c r="M316" s="79"/>
      <c r="N316" s="81"/>
    </row>
    <row r="317" spans="7:14" ht="14.25" customHeight="1" x14ac:dyDescent="0.2">
      <c r="G317" s="78"/>
      <c r="H317" s="79"/>
      <c r="M317" s="79"/>
      <c r="N317" s="81"/>
    </row>
    <row r="318" spans="7:14" ht="14.25" customHeight="1" x14ac:dyDescent="0.2">
      <c r="G318" s="78"/>
      <c r="H318" s="79"/>
      <c r="M318" s="79"/>
      <c r="N318" s="81"/>
    </row>
    <row r="319" spans="7:14" ht="14.25" customHeight="1" x14ac:dyDescent="0.2">
      <c r="G319" s="78"/>
      <c r="H319" s="79"/>
      <c r="M319" s="79"/>
      <c r="N319" s="81"/>
    </row>
    <row r="320" spans="7:14" ht="14.25" customHeight="1" x14ac:dyDescent="0.2">
      <c r="G320" s="78"/>
      <c r="H320" s="79"/>
      <c r="M320" s="79"/>
      <c r="N320" s="81"/>
    </row>
    <row r="321" spans="7:14" ht="14.25" customHeight="1" x14ac:dyDescent="0.2">
      <c r="G321" s="78"/>
      <c r="H321" s="79"/>
      <c r="M321" s="79"/>
      <c r="N321" s="81"/>
    </row>
    <row r="322" spans="7:14" ht="14.25" customHeight="1" x14ac:dyDescent="0.2">
      <c r="G322" s="78"/>
      <c r="H322" s="79"/>
      <c r="M322" s="79"/>
      <c r="N322" s="81"/>
    </row>
    <row r="323" spans="7:14" ht="14.25" customHeight="1" x14ac:dyDescent="0.2">
      <c r="G323" s="78"/>
      <c r="H323" s="79"/>
      <c r="M323" s="79"/>
      <c r="N323" s="81"/>
    </row>
    <row r="324" spans="7:14" ht="14.25" customHeight="1" x14ac:dyDescent="0.2">
      <c r="G324" s="78"/>
      <c r="H324" s="79"/>
      <c r="M324" s="79"/>
      <c r="N324" s="81"/>
    </row>
    <row r="325" spans="7:14" ht="14.25" customHeight="1" x14ac:dyDescent="0.2">
      <c r="G325" s="78"/>
      <c r="H325" s="79"/>
      <c r="M325" s="79"/>
      <c r="N325" s="81"/>
    </row>
    <row r="326" spans="7:14" ht="14.25" customHeight="1" x14ac:dyDescent="0.2">
      <c r="G326" s="78"/>
      <c r="H326" s="79"/>
      <c r="M326" s="79"/>
      <c r="N326" s="81"/>
    </row>
    <row r="327" spans="7:14" ht="14.25" customHeight="1" x14ac:dyDescent="0.2">
      <c r="G327" s="78"/>
      <c r="H327" s="79"/>
      <c r="M327" s="79"/>
      <c r="N327" s="81"/>
    </row>
    <row r="328" spans="7:14" ht="14.25" customHeight="1" x14ac:dyDescent="0.2">
      <c r="G328" s="78"/>
      <c r="H328" s="79"/>
      <c r="M328" s="79"/>
      <c r="N328" s="81"/>
    </row>
    <row r="329" spans="7:14" ht="14.25" customHeight="1" x14ac:dyDescent="0.2">
      <c r="G329" s="78"/>
      <c r="H329" s="79"/>
      <c r="M329" s="79"/>
      <c r="N329" s="81"/>
    </row>
    <row r="330" spans="7:14" ht="14.25" customHeight="1" x14ac:dyDescent="0.2">
      <c r="G330" s="78"/>
      <c r="H330" s="79"/>
      <c r="M330" s="79"/>
      <c r="N330" s="81"/>
    </row>
    <row r="331" spans="7:14" ht="14.25" customHeight="1" x14ac:dyDescent="0.2">
      <c r="G331" s="78"/>
      <c r="H331" s="79"/>
      <c r="M331" s="79"/>
      <c r="N331" s="81"/>
    </row>
    <row r="332" spans="7:14" ht="14.25" customHeight="1" x14ac:dyDescent="0.2">
      <c r="G332" s="78"/>
      <c r="H332" s="79"/>
      <c r="M332" s="79"/>
      <c r="N332" s="81"/>
    </row>
    <row r="333" spans="7:14" ht="14.25" customHeight="1" x14ac:dyDescent="0.2">
      <c r="G333" s="78"/>
      <c r="H333" s="79"/>
      <c r="M333" s="79"/>
      <c r="N333" s="81"/>
    </row>
    <row r="334" spans="7:14" ht="14.25" customHeight="1" x14ac:dyDescent="0.2">
      <c r="G334" s="78"/>
      <c r="H334" s="79"/>
      <c r="M334" s="79"/>
      <c r="N334" s="81"/>
    </row>
    <row r="335" spans="7:14" ht="14.25" customHeight="1" x14ac:dyDescent="0.2">
      <c r="G335" s="78"/>
      <c r="H335" s="79"/>
      <c r="M335" s="79"/>
      <c r="N335" s="81"/>
    </row>
    <row r="336" spans="7:14" ht="14.25" customHeight="1" x14ac:dyDescent="0.2">
      <c r="G336" s="78"/>
      <c r="H336" s="79"/>
      <c r="M336" s="79"/>
      <c r="N336" s="81"/>
    </row>
    <row r="337" spans="7:14" ht="14.25" customHeight="1" x14ac:dyDescent="0.2">
      <c r="G337" s="78"/>
      <c r="H337" s="79"/>
      <c r="M337" s="79"/>
      <c r="N337" s="81"/>
    </row>
    <row r="338" spans="7:14" ht="14.25" customHeight="1" x14ac:dyDescent="0.2">
      <c r="G338" s="78"/>
      <c r="H338" s="79"/>
      <c r="M338" s="79"/>
      <c r="N338" s="81"/>
    </row>
    <row r="339" spans="7:14" ht="14.25" customHeight="1" x14ac:dyDescent="0.2">
      <c r="G339" s="78"/>
      <c r="H339" s="79"/>
      <c r="M339" s="79"/>
      <c r="N339" s="81"/>
    </row>
    <row r="340" spans="7:14" ht="14.25" customHeight="1" x14ac:dyDescent="0.2">
      <c r="G340" s="78"/>
      <c r="H340" s="79"/>
      <c r="M340" s="79"/>
      <c r="N340" s="81"/>
    </row>
    <row r="341" spans="7:14" ht="14.25" customHeight="1" x14ac:dyDescent="0.2">
      <c r="G341" s="78"/>
      <c r="H341" s="79"/>
      <c r="M341" s="79"/>
      <c r="N341" s="81"/>
    </row>
    <row r="342" spans="7:14" ht="14.25" customHeight="1" x14ac:dyDescent="0.2">
      <c r="G342" s="78"/>
      <c r="H342" s="79"/>
      <c r="M342" s="79"/>
      <c r="N342" s="81"/>
    </row>
    <row r="343" spans="7:14" ht="14.25" customHeight="1" x14ac:dyDescent="0.2">
      <c r="G343" s="78"/>
      <c r="H343" s="79"/>
      <c r="M343" s="79"/>
      <c r="N343" s="81"/>
    </row>
    <row r="344" spans="7:14" ht="14.25" customHeight="1" x14ac:dyDescent="0.2">
      <c r="G344" s="78"/>
      <c r="H344" s="79"/>
      <c r="M344" s="79"/>
      <c r="N344" s="81"/>
    </row>
    <row r="345" spans="7:14" ht="14.25" customHeight="1" x14ac:dyDescent="0.2">
      <c r="G345" s="78"/>
      <c r="H345" s="79"/>
      <c r="M345" s="79"/>
      <c r="N345" s="81"/>
    </row>
    <row r="346" spans="7:14" ht="14.25" customHeight="1" x14ac:dyDescent="0.2">
      <c r="G346" s="78"/>
      <c r="H346" s="79"/>
      <c r="M346" s="79"/>
      <c r="N346" s="81"/>
    </row>
    <row r="347" spans="7:14" ht="14.25" customHeight="1" x14ac:dyDescent="0.2">
      <c r="G347" s="78"/>
      <c r="H347" s="79"/>
      <c r="M347" s="79"/>
      <c r="N347" s="81"/>
    </row>
    <row r="348" spans="7:14" ht="14.25" customHeight="1" x14ac:dyDescent="0.2">
      <c r="G348" s="78"/>
      <c r="H348" s="79"/>
      <c r="M348" s="79"/>
      <c r="N348" s="81"/>
    </row>
    <row r="349" spans="7:14" ht="14.25" customHeight="1" x14ac:dyDescent="0.2">
      <c r="G349" s="78"/>
      <c r="H349" s="79"/>
      <c r="M349" s="79"/>
      <c r="N349" s="81"/>
    </row>
    <row r="350" spans="7:14" ht="14.25" customHeight="1" x14ac:dyDescent="0.2">
      <c r="G350" s="78"/>
      <c r="H350" s="79"/>
      <c r="M350" s="79"/>
      <c r="N350" s="81"/>
    </row>
    <row r="351" spans="7:14" ht="14.25" customHeight="1" x14ac:dyDescent="0.2">
      <c r="G351" s="78"/>
      <c r="H351" s="79"/>
      <c r="M351" s="79"/>
      <c r="N351" s="81"/>
    </row>
    <row r="352" spans="7:14" ht="14.25" customHeight="1" x14ac:dyDescent="0.2">
      <c r="G352" s="78"/>
      <c r="H352" s="79"/>
      <c r="M352" s="79"/>
      <c r="N352" s="81"/>
    </row>
    <row r="353" spans="7:14" ht="14.25" customHeight="1" x14ac:dyDescent="0.2">
      <c r="G353" s="78"/>
      <c r="H353" s="79"/>
      <c r="M353" s="79"/>
      <c r="N353" s="81"/>
    </row>
    <row r="354" spans="7:14" ht="14.25" customHeight="1" x14ac:dyDescent="0.2">
      <c r="G354" s="78"/>
      <c r="H354" s="79"/>
      <c r="M354" s="79"/>
      <c r="N354" s="81"/>
    </row>
    <row r="355" spans="7:14" ht="14.25" customHeight="1" x14ac:dyDescent="0.2">
      <c r="G355" s="78"/>
      <c r="H355" s="79"/>
      <c r="M355" s="79"/>
      <c r="N355" s="81"/>
    </row>
    <row r="356" spans="7:14" ht="14.25" customHeight="1" x14ac:dyDescent="0.2">
      <c r="G356" s="78"/>
      <c r="H356" s="79"/>
      <c r="M356" s="79"/>
      <c r="N356" s="81"/>
    </row>
    <row r="357" spans="7:14" ht="14.25" customHeight="1" x14ac:dyDescent="0.2">
      <c r="G357" s="78"/>
      <c r="H357" s="79"/>
      <c r="M357" s="79"/>
      <c r="N357" s="81"/>
    </row>
    <row r="358" spans="7:14" ht="14.25" customHeight="1" x14ac:dyDescent="0.2">
      <c r="G358" s="78"/>
      <c r="H358" s="79"/>
      <c r="M358" s="79"/>
      <c r="N358" s="81"/>
    </row>
    <row r="359" spans="7:14" ht="14.25" customHeight="1" x14ac:dyDescent="0.2">
      <c r="G359" s="78"/>
      <c r="H359" s="79"/>
      <c r="M359" s="79"/>
      <c r="N359" s="81"/>
    </row>
    <row r="360" spans="7:14" ht="14.25" customHeight="1" x14ac:dyDescent="0.2">
      <c r="G360" s="78"/>
      <c r="H360" s="79"/>
      <c r="M360" s="79"/>
      <c r="N360" s="81"/>
    </row>
    <row r="361" spans="7:14" ht="14.25" customHeight="1" x14ac:dyDescent="0.2">
      <c r="G361" s="78"/>
      <c r="H361" s="79"/>
      <c r="M361" s="79"/>
      <c r="N361" s="81"/>
    </row>
    <row r="362" spans="7:14" ht="14.25" customHeight="1" x14ac:dyDescent="0.2">
      <c r="G362" s="78"/>
      <c r="H362" s="79"/>
      <c r="M362" s="79"/>
      <c r="N362" s="81"/>
    </row>
    <row r="363" spans="7:14" ht="14.25" customHeight="1" x14ac:dyDescent="0.2">
      <c r="G363" s="78"/>
      <c r="H363" s="79"/>
      <c r="M363" s="79"/>
      <c r="N363" s="81"/>
    </row>
    <row r="364" spans="7:14" ht="14.25" customHeight="1" x14ac:dyDescent="0.2">
      <c r="G364" s="78"/>
      <c r="H364" s="79"/>
      <c r="M364" s="79"/>
      <c r="N364" s="81"/>
    </row>
    <row r="365" spans="7:14" ht="14.25" customHeight="1" x14ac:dyDescent="0.2">
      <c r="G365" s="78"/>
      <c r="H365" s="79"/>
      <c r="M365" s="79"/>
      <c r="N365" s="81"/>
    </row>
    <row r="366" spans="7:14" ht="14.25" customHeight="1" x14ac:dyDescent="0.2">
      <c r="G366" s="78"/>
      <c r="H366" s="79"/>
      <c r="M366" s="79"/>
      <c r="N366" s="81"/>
    </row>
    <row r="367" spans="7:14" ht="14.25" customHeight="1" x14ac:dyDescent="0.2">
      <c r="G367" s="78"/>
      <c r="H367" s="79"/>
      <c r="M367" s="79"/>
      <c r="N367" s="81"/>
    </row>
    <row r="368" spans="7:14" ht="14.25" customHeight="1" x14ac:dyDescent="0.2">
      <c r="G368" s="78"/>
      <c r="H368" s="79"/>
      <c r="M368" s="79"/>
      <c r="N368" s="81"/>
    </row>
    <row r="369" spans="7:14" ht="14.25" customHeight="1" x14ac:dyDescent="0.2">
      <c r="G369" s="78"/>
      <c r="H369" s="79"/>
      <c r="M369" s="79"/>
      <c r="N369" s="81"/>
    </row>
    <row r="370" spans="7:14" ht="14.25" customHeight="1" x14ac:dyDescent="0.2">
      <c r="G370" s="78"/>
      <c r="H370" s="79"/>
      <c r="M370" s="79"/>
      <c r="N370" s="81"/>
    </row>
    <row r="371" spans="7:14" ht="14.25" customHeight="1" x14ac:dyDescent="0.2">
      <c r="G371" s="78"/>
      <c r="H371" s="79"/>
      <c r="M371" s="79"/>
      <c r="N371" s="81"/>
    </row>
    <row r="372" spans="7:14" ht="14.25" customHeight="1" x14ac:dyDescent="0.2">
      <c r="G372" s="78"/>
      <c r="H372" s="79"/>
      <c r="M372" s="79"/>
      <c r="N372" s="81"/>
    </row>
    <row r="373" spans="7:14" ht="14.25" customHeight="1" x14ac:dyDescent="0.2">
      <c r="G373" s="78"/>
      <c r="H373" s="79"/>
      <c r="M373" s="79"/>
      <c r="N373" s="81"/>
    </row>
    <row r="374" spans="7:14" ht="14.25" customHeight="1" x14ac:dyDescent="0.2">
      <c r="G374" s="78"/>
      <c r="H374" s="79"/>
      <c r="M374" s="79"/>
      <c r="N374" s="81"/>
    </row>
    <row r="375" spans="7:14" ht="14.25" customHeight="1" x14ac:dyDescent="0.2">
      <c r="G375" s="78"/>
      <c r="H375" s="79"/>
      <c r="M375" s="79"/>
      <c r="N375" s="81"/>
    </row>
    <row r="376" spans="7:14" ht="14.25" customHeight="1" x14ac:dyDescent="0.2">
      <c r="G376" s="78"/>
      <c r="H376" s="79"/>
      <c r="M376" s="79"/>
      <c r="N376" s="81"/>
    </row>
    <row r="377" spans="7:14" ht="14.25" customHeight="1" x14ac:dyDescent="0.2">
      <c r="G377" s="78"/>
      <c r="H377" s="79"/>
      <c r="M377" s="79"/>
      <c r="N377" s="81"/>
    </row>
    <row r="378" spans="7:14" ht="14.25" customHeight="1" x14ac:dyDescent="0.2">
      <c r="G378" s="78"/>
      <c r="H378" s="79"/>
      <c r="M378" s="79"/>
      <c r="N378" s="81"/>
    </row>
    <row r="379" spans="7:14" ht="14.25" customHeight="1" x14ac:dyDescent="0.2">
      <c r="G379" s="78"/>
      <c r="H379" s="79"/>
      <c r="M379" s="79"/>
      <c r="N379" s="81"/>
    </row>
    <row r="380" spans="7:14" ht="14.25" customHeight="1" x14ac:dyDescent="0.2">
      <c r="G380" s="78"/>
      <c r="H380" s="79"/>
      <c r="M380" s="79"/>
      <c r="N380" s="81"/>
    </row>
    <row r="381" spans="7:14" ht="14.25" customHeight="1" x14ac:dyDescent="0.2">
      <c r="G381" s="78"/>
      <c r="H381" s="79"/>
      <c r="M381" s="79"/>
      <c r="N381" s="81"/>
    </row>
    <row r="382" spans="7:14" ht="14.25" customHeight="1" x14ac:dyDescent="0.2">
      <c r="G382" s="78"/>
      <c r="H382" s="79"/>
      <c r="M382" s="79"/>
      <c r="N382" s="81"/>
    </row>
    <row r="383" spans="7:14" ht="14.25" customHeight="1" x14ac:dyDescent="0.2">
      <c r="G383" s="78"/>
      <c r="H383" s="79"/>
      <c r="M383" s="79"/>
      <c r="N383" s="81"/>
    </row>
    <row r="384" spans="7:14" ht="14.25" customHeight="1" x14ac:dyDescent="0.2">
      <c r="G384" s="78"/>
      <c r="H384" s="79"/>
      <c r="M384" s="79"/>
      <c r="N384" s="81"/>
    </row>
    <row r="385" spans="7:14" ht="14.25" customHeight="1" x14ac:dyDescent="0.2">
      <c r="G385" s="78"/>
      <c r="H385" s="79"/>
      <c r="M385" s="79"/>
      <c r="N385" s="81"/>
    </row>
    <row r="386" spans="7:14" ht="14.25" customHeight="1" x14ac:dyDescent="0.2">
      <c r="G386" s="78"/>
      <c r="H386" s="79"/>
      <c r="M386" s="79"/>
      <c r="N386" s="81"/>
    </row>
    <row r="387" spans="7:14" ht="14.25" customHeight="1" x14ac:dyDescent="0.2">
      <c r="G387" s="78"/>
      <c r="H387" s="79"/>
      <c r="M387" s="79"/>
      <c r="N387" s="81"/>
    </row>
    <row r="388" spans="7:14" ht="14.25" customHeight="1" x14ac:dyDescent="0.2">
      <c r="G388" s="78"/>
      <c r="H388" s="79"/>
      <c r="M388" s="79"/>
      <c r="N388" s="81"/>
    </row>
    <row r="389" spans="7:14" ht="14.25" customHeight="1" x14ac:dyDescent="0.2">
      <c r="G389" s="78"/>
      <c r="H389" s="79"/>
      <c r="M389" s="79"/>
      <c r="N389" s="81"/>
    </row>
    <row r="390" spans="7:14" ht="14.25" customHeight="1" x14ac:dyDescent="0.2">
      <c r="G390" s="78"/>
      <c r="H390" s="79"/>
      <c r="M390" s="79"/>
      <c r="N390" s="81"/>
    </row>
    <row r="391" spans="7:14" ht="14.25" customHeight="1" x14ac:dyDescent="0.2">
      <c r="G391" s="78"/>
      <c r="H391" s="79"/>
      <c r="M391" s="79"/>
      <c r="N391" s="81"/>
    </row>
    <row r="392" spans="7:14" ht="14.25" customHeight="1" x14ac:dyDescent="0.2">
      <c r="G392" s="78"/>
      <c r="H392" s="79"/>
      <c r="M392" s="79"/>
      <c r="N392" s="81"/>
    </row>
    <row r="393" spans="7:14" ht="14.25" customHeight="1" x14ac:dyDescent="0.2">
      <c r="G393" s="78"/>
      <c r="H393" s="79"/>
      <c r="M393" s="79"/>
      <c r="N393" s="81"/>
    </row>
    <row r="394" spans="7:14" ht="14.25" customHeight="1" x14ac:dyDescent="0.2">
      <c r="G394" s="78"/>
      <c r="H394" s="79"/>
      <c r="M394" s="79"/>
      <c r="N394" s="81"/>
    </row>
    <row r="395" spans="7:14" ht="14.25" customHeight="1" x14ac:dyDescent="0.2">
      <c r="G395" s="78"/>
      <c r="H395" s="79"/>
      <c r="M395" s="79"/>
      <c r="N395" s="81"/>
    </row>
    <row r="396" spans="7:14" ht="14.25" customHeight="1" x14ac:dyDescent="0.2">
      <c r="G396" s="78"/>
      <c r="H396" s="79"/>
      <c r="M396" s="79"/>
      <c r="N396" s="81"/>
    </row>
    <row r="397" spans="7:14" ht="14.25" customHeight="1" x14ac:dyDescent="0.2">
      <c r="G397" s="78"/>
      <c r="H397" s="79"/>
      <c r="M397" s="79"/>
      <c r="N397" s="81"/>
    </row>
    <row r="398" spans="7:14" ht="14.25" customHeight="1" x14ac:dyDescent="0.2">
      <c r="G398" s="78"/>
      <c r="H398" s="79"/>
      <c r="M398" s="79"/>
      <c r="N398" s="81"/>
    </row>
    <row r="399" spans="7:14" ht="14.25" customHeight="1" x14ac:dyDescent="0.2">
      <c r="G399" s="78"/>
      <c r="H399" s="79"/>
      <c r="M399" s="79"/>
      <c r="N399" s="81"/>
    </row>
    <row r="400" spans="7:14" ht="14.25" customHeight="1" x14ac:dyDescent="0.2">
      <c r="G400" s="78"/>
      <c r="H400" s="79"/>
      <c r="M400" s="79"/>
      <c r="N400" s="81"/>
    </row>
    <row r="401" spans="7:14" ht="14.25" customHeight="1" x14ac:dyDescent="0.2">
      <c r="G401" s="78"/>
      <c r="H401" s="79"/>
      <c r="M401" s="79"/>
      <c r="N401" s="81"/>
    </row>
    <row r="402" spans="7:14" ht="14.25" customHeight="1" x14ac:dyDescent="0.2">
      <c r="G402" s="78"/>
      <c r="H402" s="79"/>
      <c r="M402" s="79"/>
      <c r="N402" s="81"/>
    </row>
    <row r="403" spans="7:14" ht="14.25" customHeight="1" x14ac:dyDescent="0.2">
      <c r="G403" s="78"/>
      <c r="H403" s="79"/>
      <c r="M403" s="79"/>
      <c r="N403" s="81"/>
    </row>
    <row r="404" spans="7:14" ht="14.25" customHeight="1" x14ac:dyDescent="0.2">
      <c r="G404" s="78"/>
      <c r="H404" s="79"/>
      <c r="M404" s="79"/>
      <c r="N404" s="81"/>
    </row>
    <row r="405" spans="7:14" ht="14.25" customHeight="1" x14ac:dyDescent="0.2">
      <c r="G405" s="78"/>
      <c r="H405" s="79"/>
      <c r="M405" s="79"/>
      <c r="N405" s="81"/>
    </row>
    <row r="406" spans="7:14" ht="14.25" customHeight="1" x14ac:dyDescent="0.2">
      <c r="G406" s="78"/>
      <c r="H406" s="79"/>
      <c r="M406" s="79"/>
      <c r="N406" s="81"/>
    </row>
    <row r="407" spans="7:14" ht="14.25" customHeight="1" x14ac:dyDescent="0.2">
      <c r="G407" s="78"/>
      <c r="H407" s="79"/>
      <c r="M407" s="79"/>
      <c r="N407" s="81"/>
    </row>
    <row r="408" spans="7:14" ht="14.25" customHeight="1" x14ac:dyDescent="0.2">
      <c r="G408" s="78"/>
      <c r="H408" s="79"/>
      <c r="M408" s="79"/>
      <c r="N408" s="81"/>
    </row>
    <row r="409" spans="7:14" ht="14.25" customHeight="1" x14ac:dyDescent="0.2">
      <c r="G409" s="78"/>
      <c r="H409" s="79"/>
      <c r="M409" s="79"/>
      <c r="N409" s="81"/>
    </row>
    <row r="410" spans="7:14" ht="14.25" customHeight="1" x14ac:dyDescent="0.2">
      <c r="G410" s="78"/>
      <c r="H410" s="79"/>
      <c r="M410" s="79"/>
      <c r="N410" s="81"/>
    </row>
    <row r="411" spans="7:14" ht="14.25" customHeight="1" x14ac:dyDescent="0.2">
      <c r="G411" s="78"/>
      <c r="H411" s="79"/>
      <c r="M411" s="79"/>
      <c r="N411" s="81"/>
    </row>
    <row r="412" spans="7:14" ht="14.25" customHeight="1" x14ac:dyDescent="0.2">
      <c r="G412" s="78"/>
      <c r="H412" s="79"/>
      <c r="M412" s="79"/>
      <c r="N412" s="81"/>
    </row>
    <row r="413" spans="7:14" ht="14.25" customHeight="1" x14ac:dyDescent="0.2">
      <c r="G413" s="78"/>
      <c r="H413" s="79"/>
      <c r="M413" s="79"/>
      <c r="N413" s="81"/>
    </row>
    <row r="414" spans="7:14" ht="14.25" customHeight="1" x14ac:dyDescent="0.2">
      <c r="G414" s="78"/>
      <c r="H414" s="79"/>
      <c r="M414" s="79"/>
      <c r="N414" s="81"/>
    </row>
    <row r="415" spans="7:14" ht="14.25" customHeight="1" x14ac:dyDescent="0.2">
      <c r="G415" s="78"/>
      <c r="H415" s="79"/>
      <c r="M415" s="79"/>
      <c r="N415" s="81"/>
    </row>
    <row r="416" spans="7:14" ht="14.25" customHeight="1" x14ac:dyDescent="0.2">
      <c r="G416" s="78"/>
      <c r="H416" s="79"/>
      <c r="M416" s="79"/>
      <c r="N416" s="81"/>
    </row>
    <row r="417" spans="7:14" ht="14.25" customHeight="1" x14ac:dyDescent="0.2">
      <c r="G417" s="78"/>
      <c r="H417" s="79"/>
      <c r="M417" s="79"/>
      <c r="N417" s="81"/>
    </row>
    <row r="418" spans="7:14" ht="14.25" customHeight="1" x14ac:dyDescent="0.2">
      <c r="G418" s="78"/>
      <c r="H418" s="79"/>
      <c r="M418" s="79"/>
      <c r="N418" s="81"/>
    </row>
    <row r="419" spans="7:14" ht="14.25" customHeight="1" x14ac:dyDescent="0.2">
      <c r="G419" s="78"/>
      <c r="H419" s="79"/>
      <c r="M419" s="79"/>
      <c r="N419" s="81"/>
    </row>
    <row r="420" spans="7:14" ht="14.25" customHeight="1" x14ac:dyDescent="0.2">
      <c r="G420" s="78"/>
      <c r="H420" s="79"/>
      <c r="M420" s="79"/>
      <c r="N420" s="81"/>
    </row>
    <row r="421" spans="7:14" ht="14.25" customHeight="1" x14ac:dyDescent="0.2">
      <c r="G421" s="78"/>
      <c r="H421" s="79"/>
      <c r="M421" s="79"/>
      <c r="N421" s="81"/>
    </row>
    <row r="422" spans="7:14" ht="14.25" customHeight="1" x14ac:dyDescent="0.2">
      <c r="G422" s="78"/>
      <c r="H422" s="79"/>
      <c r="M422" s="79"/>
      <c r="N422" s="81"/>
    </row>
    <row r="423" spans="7:14" ht="14.25" customHeight="1" x14ac:dyDescent="0.2">
      <c r="G423" s="78"/>
      <c r="H423" s="79"/>
      <c r="M423" s="79"/>
      <c r="N423" s="81"/>
    </row>
    <row r="424" spans="7:14" ht="14.25" customHeight="1" x14ac:dyDescent="0.2">
      <c r="G424" s="78"/>
      <c r="H424" s="79"/>
      <c r="M424" s="79"/>
      <c r="N424" s="81"/>
    </row>
    <row r="425" spans="7:14" ht="14.25" customHeight="1" x14ac:dyDescent="0.2">
      <c r="G425" s="78"/>
      <c r="H425" s="79"/>
      <c r="M425" s="79"/>
      <c r="N425" s="81"/>
    </row>
    <row r="426" spans="7:14" ht="14.25" customHeight="1" x14ac:dyDescent="0.2">
      <c r="G426" s="78"/>
      <c r="H426" s="79"/>
      <c r="M426" s="79"/>
      <c r="N426" s="81"/>
    </row>
    <row r="427" spans="7:14" ht="14.25" customHeight="1" x14ac:dyDescent="0.2">
      <c r="G427" s="78"/>
      <c r="H427" s="79"/>
      <c r="M427" s="79"/>
      <c r="N427" s="81"/>
    </row>
    <row r="428" spans="7:14" ht="14.25" customHeight="1" x14ac:dyDescent="0.2">
      <c r="G428" s="78"/>
      <c r="H428" s="79"/>
      <c r="M428" s="79"/>
      <c r="N428" s="81"/>
    </row>
    <row r="429" spans="7:14" ht="14.25" customHeight="1" x14ac:dyDescent="0.2">
      <c r="G429" s="78"/>
      <c r="H429" s="79"/>
      <c r="M429" s="79"/>
      <c r="N429" s="81"/>
    </row>
    <row r="430" spans="7:14" ht="14.25" customHeight="1" x14ac:dyDescent="0.2">
      <c r="G430" s="78"/>
      <c r="H430" s="79"/>
      <c r="M430" s="79"/>
      <c r="N430" s="81"/>
    </row>
    <row r="431" spans="7:14" ht="14.25" customHeight="1" x14ac:dyDescent="0.2">
      <c r="G431" s="78"/>
      <c r="H431" s="79"/>
      <c r="M431" s="79"/>
      <c r="N431" s="81"/>
    </row>
    <row r="432" spans="7:14" ht="14.25" customHeight="1" x14ac:dyDescent="0.2">
      <c r="G432" s="78"/>
      <c r="H432" s="79"/>
      <c r="M432" s="79"/>
      <c r="N432" s="81"/>
    </row>
    <row r="433" spans="7:14" ht="14.25" customHeight="1" x14ac:dyDescent="0.2">
      <c r="G433" s="78"/>
      <c r="H433" s="79"/>
      <c r="M433" s="79"/>
      <c r="N433" s="81"/>
    </row>
    <row r="434" spans="7:14" ht="14.25" customHeight="1" x14ac:dyDescent="0.2">
      <c r="G434" s="78"/>
      <c r="H434" s="79"/>
      <c r="M434" s="79"/>
      <c r="N434" s="81"/>
    </row>
    <row r="435" spans="7:14" ht="14.25" customHeight="1" x14ac:dyDescent="0.2">
      <c r="G435" s="78"/>
      <c r="H435" s="79"/>
      <c r="M435" s="79"/>
      <c r="N435" s="81"/>
    </row>
    <row r="436" spans="7:14" ht="14.25" customHeight="1" x14ac:dyDescent="0.2">
      <c r="G436" s="78"/>
      <c r="H436" s="79"/>
      <c r="M436" s="79"/>
      <c r="N436" s="81"/>
    </row>
    <row r="437" spans="7:14" ht="14.25" customHeight="1" x14ac:dyDescent="0.2">
      <c r="G437" s="78"/>
      <c r="H437" s="79"/>
      <c r="M437" s="79"/>
      <c r="N437" s="81"/>
    </row>
    <row r="438" spans="7:14" ht="14.25" customHeight="1" x14ac:dyDescent="0.2">
      <c r="G438" s="78"/>
      <c r="H438" s="79"/>
      <c r="M438" s="79"/>
      <c r="N438" s="81"/>
    </row>
    <row r="439" spans="7:14" ht="14.25" customHeight="1" x14ac:dyDescent="0.2">
      <c r="G439" s="78"/>
      <c r="H439" s="79"/>
      <c r="M439" s="79"/>
      <c r="N439" s="81"/>
    </row>
    <row r="440" spans="7:14" ht="14.25" customHeight="1" x14ac:dyDescent="0.2">
      <c r="G440" s="78"/>
      <c r="H440" s="79"/>
      <c r="M440" s="79"/>
      <c r="N440" s="81"/>
    </row>
    <row r="441" spans="7:14" ht="14.25" customHeight="1" x14ac:dyDescent="0.2">
      <c r="G441" s="78"/>
      <c r="H441" s="79"/>
      <c r="M441" s="79"/>
      <c r="N441" s="81"/>
    </row>
    <row r="442" spans="7:14" ht="14.25" customHeight="1" x14ac:dyDescent="0.2">
      <c r="G442" s="78"/>
      <c r="H442" s="79"/>
      <c r="M442" s="79"/>
      <c r="N442" s="81"/>
    </row>
    <row r="443" spans="7:14" ht="14.25" customHeight="1" x14ac:dyDescent="0.2">
      <c r="G443" s="78"/>
      <c r="H443" s="79"/>
      <c r="M443" s="79"/>
      <c r="N443" s="81"/>
    </row>
    <row r="444" spans="7:14" ht="14.25" customHeight="1" x14ac:dyDescent="0.2">
      <c r="G444" s="78"/>
      <c r="H444" s="79"/>
      <c r="M444" s="79"/>
      <c r="N444" s="81"/>
    </row>
    <row r="445" spans="7:14" ht="14.25" customHeight="1" x14ac:dyDescent="0.2">
      <c r="G445" s="78"/>
      <c r="H445" s="79"/>
      <c r="M445" s="79"/>
      <c r="N445" s="81"/>
    </row>
    <row r="446" spans="7:14" ht="14.25" customHeight="1" x14ac:dyDescent="0.2">
      <c r="G446" s="78"/>
      <c r="H446" s="79"/>
      <c r="M446" s="79"/>
      <c r="N446" s="81"/>
    </row>
    <row r="447" spans="7:14" ht="14.25" customHeight="1" x14ac:dyDescent="0.2">
      <c r="G447" s="78"/>
      <c r="H447" s="79"/>
      <c r="M447" s="79"/>
      <c r="N447" s="81"/>
    </row>
    <row r="448" spans="7:14" ht="14.25" customHeight="1" x14ac:dyDescent="0.2">
      <c r="G448" s="78"/>
      <c r="H448" s="79"/>
      <c r="M448" s="79"/>
      <c r="N448" s="81"/>
    </row>
    <row r="449" spans="7:14" ht="14.25" customHeight="1" x14ac:dyDescent="0.2">
      <c r="G449" s="78"/>
      <c r="H449" s="79"/>
      <c r="M449" s="79"/>
      <c r="N449" s="81"/>
    </row>
    <row r="450" spans="7:14" ht="14.25" customHeight="1" x14ac:dyDescent="0.2">
      <c r="G450" s="78"/>
      <c r="H450" s="79"/>
      <c r="M450" s="79"/>
      <c r="N450" s="81"/>
    </row>
    <row r="451" spans="7:14" ht="14.25" customHeight="1" x14ac:dyDescent="0.2">
      <c r="G451" s="78"/>
      <c r="H451" s="79"/>
      <c r="M451" s="79"/>
      <c r="N451" s="81"/>
    </row>
    <row r="452" spans="7:14" ht="14.25" customHeight="1" x14ac:dyDescent="0.2">
      <c r="G452" s="78"/>
      <c r="H452" s="79"/>
      <c r="M452" s="79"/>
      <c r="N452" s="81"/>
    </row>
    <row r="453" spans="7:14" ht="14.25" customHeight="1" x14ac:dyDescent="0.2">
      <c r="G453" s="78"/>
      <c r="H453" s="79"/>
      <c r="M453" s="79"/>
      <c r="N453" s="81"/>
    </row>
    <row r="454" spans="7:14" ht="14.25" customHeight="1" x14ac:dyDescent="0.2">
      <c r="G454" s="78"/>
      <c r="H454" s="79"/>
      <c r="M454" s="79"/>
      <c r="N454" s="81"/>
    </row>
    <row r="455" spans="7:14" ht="14.25" customHeight="1" x14ac:dyDescent="0.2">
      <c r="G455" s="78"/>
      <c r="H455" s="79"/>
      <c r="M455" s="79"/>
      <c r="N455" s="81"/>
    </row>
    <row r="456" spans="7:14" ht="14.25" customHeight="1" x14ac:dyDescent="0.2">
      <c r="G456" s="78"/>
      <c r="H456" s="79"/>
      <c r="M456" s="79"/>
      <c r="N456" s="81"/>
    </row>
    <row r="457" spans="7:14" ht="14.25" customHeight="1" x14ac:dyDescent="0.2">
      <c r="G457" s="78"/>
      <c r="H457" s="79"/>
      <c r="M457" s="79"/>
      <c r="N457" s="81"/>
    </row>
    <row r="458" spans="7:14" ht="14.25" customHeight="1" x14ac:dyDescent="0.2">
      <c r="G458" s="78"/>
      <c r="H458" s="79"/>
      <c r="M458" s="79"/>
      <c r="N458" s="81"/>
    </row>
    <row r="459" spans="7:14" ht="14.25" customHeight="1" x14ac:dyDescent="0.2">
      <c r="G459" s="78"/>
      <c r="H459" s="79"/>
      <c r="M459" s="79"/>
      <c r="N459" s="81"/>
    </row>
    <row r="460" spans="7:14" ht="14.25" customHeight="1" x14ac:dyDescent="0.2">
      <c r="G460" s="78"/>
      <c r="H460" s="79"/>
      <c r="M460" s="79"/>
      <c r="N460" s="81"/>
    </row>
    <row r="461" spans="7:14" ht="14.25" customHeight="1" x14ac:dyDescent="0.2">
      <c r="G461" s="78"/>
      <c r="H461" s="79"/>
      <c r="M461" s="79"/>
      <c r="N461" s="81"/>
    </row>
    <row r="462" spans="7:14" ht="14.25" customHeight="1" x14ac:dyDescent="0.2">
      <c r="G462" s="78"/>
      <c r="H462" s="79"/>
      <c r="M462" s="79"/>
      <c r="N462" s="81"/>
    </row>
    <row r="463" spans="7:14" ht="14.25" customHeight="1" x14ac:dyDescent="0.2">
      <c r="G463" s="78"/>
      <c r="H463" s="79"/>
      <c r="M463" s="79"/>
      <c r="N463" s="81"/>
    </row>
    <row r="464" spans="7:14" ht="14.25" customHeight="1" x14ac:dyDescent="0.2">
      <c r="G464" s="78"/>
      <c r="H464" s="79"/>
      <c r="M464" s="79"/>
      <c r="N464" s="81"/>
    </row>
    <row r="465" spans="7:14" ht="14.25" customHeight="1" x14ac:dyDescent="0.2">
      <c r="G465" s="78"/>
      <c r="H465" s="79"/>
      <c r="M465" s="79"/>
      <c r="N465" s="81"/>
    </row>
    <row r="466" spans="7:14" ht="14.25" customHeight="1" x14ac:dyDescent="0.2">
      <c r="G466" s="78"/>
      <c r="H466" s="79"/>
      <c r="M466" s="79"/>
      <c r="N466" s="81"/>
    </row>
    <row r="467" spans="7:14" ht="14.25" customHeight="1" x14ac:dyDescent="0.2">
      <c r="G467" s="78"/>
      <c r="H467" s="79"/>
      <c r="M467" s="79"/>
      <c r="N467" s="81"/>
    </row>
    <row r="468" spans="7:14" ht="14.25" customHeight="1" x14ac:dyDescent="0.2">
      <c r="G468" s="78"/>
      <c r="H468" s="79"/>
      <c r="M468" s="79"/>
      <c r="N468" s="81"/>
    </row>
    <row r="469" spans="7:14" ht="14.25" customHeight="1" x14ac:dyDescent="0.2">
      <c r="G469" s="78"/>
      <c r="H469" s="79"/>
      <c r="M469" s="79"/>
      <c r="N469" s="81"/>
    </row>
    <row r="470" spans="7:14" ht="14.25" customHeight="1" x14ac:dyDescent="0.2">
      <c r="G470" s="78"/>
      <c r="H470" s="79"/>
      <c r="M470" s="79"/>
      <c r="N470" s="81"/>
    </row>
    <row r="471" spans="7:14" ht="14.25" customHeight="1" x14ac:dyDescent="0.2">
      <c r="G471" s="78"/>
      <c r="H471" s="79"/>
      <c r="M471" s="79"/>
      <c r="N471" s="81"/>
    </row>
    <row r="472" spans="7:14" ht="14.25" customHeight="1" x14ac:dyDescent="0.2">
      <c r="G472" s="78"/>
      <c r="H472" s="79"/>
      <c r="M472" s="79"/>
      <c r="N472" s="81"/>
    </row>
    <row r="473" spans="7:14" ht="14.25" customHeight="1" x14ac:dyDescent="0.2">
      <c r="G473" s="78"/>
      <c r="H473" s="79"/>
      <c r="M473" s="79"/>
      <c r="N473" s="81"/>
    </row>
    <row r="474" spans="7:14" ht="14.25" customHeight="1" x14ac:dyDescent="0.2">
      <c r="G474" s="78"/>
      <c r="H474" s="79"/>
      <c r="M474" s="79"/>
      <c r="N474" s="81"/>
    </row>
    <row r="475" spans="7:14" ht="14.25" customHeight="1" x14ac:dyDescent="0.2">
      <c r="G475" s="78"/>
      <c r="H475" s="79"/>
      <c r="M475" s="79"/>
      <c r="N475" s="81"/>
    </row>
    <row r="476" spans="7:14" ht="14.25" customHeight="1" x14ac:dyDescent="0.2">
      <c r="G476" s="78"/>
      <c r="H476" s="79"/>
      <c r="M476" s="79"/>
      <c r="N476" s="81"/>
    </row>
    <row r="477" spans="7:14" ht="14.25" customHeight="1" x14ac:dyDescent="0.2">
      <c r="G477" s="78"/>
      <c r="H477" s="79"/>
      <c r="M477" s="79"/>
      <c r="N477" s="81"/>
    </row>
    <row r="478" spans="7:14" ht="14.25" customHeight="1" x14ac:dyDescent="0.2">
      <c r="G478" s="78"/>
      <c r="H478" s="79"/>
      <c r="M478" s="79"/>
      <c r="N478" s="81"/>
    </row>
    <row r="479" spans="7:14" ht="14.25" customHeight="1" x14ac:dyDescent="0.2">
      <c r="G479" s="78"/>
      <c r="H479" s="79"/>
      <c r="M479" s="79"/>
      <c r="N479" s="81"/>
    </row>
    <row r="480" spans="7:14" ht="14.25" customHeight="1" x14ac:dyDescent="0.2">
      <c r="G480" s="78"/>
      <c r="H480" s="79"/>
      <c r="M480" s="79"/>
      <c r="N480" s="81"/>
    </row>
    <row r="481" spans="7:14" ht="14.25" customHeight="1" x14ac:dyDescent="0.2">
      <c r="G481" s="78"/>
      <c r="H481" s="79"/>
      <c r="M481" s="79"/>
      <c r="N481" s="81"/>
    </row>
    <row r="482" spans="7:14" ht="14.25" customHeight="1" x14ac:dyDescent="0.2">
      <c r="G482" s="78"/>
      <c r="H482" s="79"/>
      <c r="M482" s="79"/>
      <c r="N482" s="81"/>
    </row>
    <row r="483" spans="7:14" ht="14.25" customHeight="1" x14ac:dyDescent="0.2">
      <c r="G483" s="78"/>
      <c r="H483" s="79"/>
      <c r="M483" s="79"/>
      <c r="N483" s="81"/>
    </row>
    <row r="484" spans="7:14" ht="14.25" customHeight="1" x14ac:dyDescent="0.2">
      <c r="G484" s="78"/>
      <c r="H484" s="79"/>
      <c r="M484" s="79"/>
      <c r="N484" s="81"/>
    </row>
    <row r="485" spans="7:14" ht="14.25" customHeight="1" x14ac:dyDescent="0.2">
      <c r="G485" s="78"/>
      <c r="H485" s="79"/>
      <c r="M485" s="79"/>
      <c r="N485" s="81"/>
    </row>
    <row r="486" spans="7:14" ht="14.25" customHeight="1" x14ac:dyDescent="0.2">
      <c r="G486" s="78"/>
      <c r="H486" s="79"/>
      <c r="M486" s="79"/>
      <c r="N486" s="81"/>
    </row>
    <row r="487" spans="7:14" ht="14.25" customHeight="1" x14ac:dyDescent="0.2">
      <c r="G487" s="78"/>
      <c r="H487" s="79"/>
      <c r="M487" s="79"/>
      <c r="N487" s="81"/>
    </row>
    <row r="488" spans="7:14" ht="14.25" customHeight="1" x14ac:dyDescent="0.2">
      <c r="G488" s="78"/>
      <c r="H488" s="79"/>
      <c r="M488" s="79"/>
      <c r="N488" s="81"/>
    </row>
    <row r="489" spans="7:14" ht="14.25" customHeight="1" x14ac:dyDescent="0.2">
      <c r="G489" s="78"/>
      <c r="H489" s="79"/>
      <c r="M489" s="79"/>
      <c r="N489" s="81"/>
    </row>
    <row r="490" spans="7:14" ht="14.25" customHeight="1" x14ac:dyDescent="0.2">
      <c r="G490" s="78"/>
      <c r="H490" s="79"/>
      <c r="M490" s="79"/>
      <c r="N490" s="81"/>
    </row>
    <row r="491" spans="7:14" ht="14.25" customHeight="1" x14ac:dyDescent="0.2">
      <c r="G491" s="78"/>
      <c r="H491" s="79"/>
      <c r="M491" s="79"/>
      <c r="N491" s="81"/>
    </row>
    <row r="492" spans="7:14" ht="14.25" customHeight="1" x14ac:dyDescent="0.2">
      <c r="G492" s="78"/>
      <c r="H492" s="79"/>
      <c r="M492" s="79"/>
      <c r="N492" s="81"/>
    </row>
    <row r="493" spans="7:14" ht="14.25" customHeight="1" x14ac:dyDescent="0.2">
      <c r="G493" s="78"/>
      <c r="H493" s="79"/>
      <c r="M493" s="79"/>
      <c r="N493" s="81"/>
    </row>
    <row r="494" spans="7:14" ht="14.25" customHeight="1" x14ac:dyDescent="0.2">
      <c r="G494" s="78"/>
      <c r="H494" s="79"/>
      <c r="M494" s="79"/>
      <c r="N494" s="81"/>
    </row>
    <row r="495" spans="7:14" ht="14.25" customHeight="1" x14ac:dyDescent="0.2">
      <c r="G495" s="78"/>
      <c r="H495" s="79"/>
      <c r="M495" s="79"/>
      <c r="N495" s="81"/>
    </row>
    <row r="496" spans="7:14" ht="14.25" customHeight="1" x14ac:dyDescent="0.2">
      <c r="G496" s="78"/>
      <c r="H496" s="79"/>
      <c r="M496" s="79"/>
      <c r="N496" s="81"/>
    </row>
    <row r="497" spans="7:14" ht="14.25" customHeight="1" x14ac:dyDescent="0.2">
      <c r="G497" s="78"/>
      <c r="H497" s="79"/>
      <c r="M497" s="79"/>
      <c r="N497" s="81"/>
    </row>
    <row r="498" spans="7:14" ht="14.25" customHeight="1" x14ac:dyDescent="0.2">
      <c r="G498" s="78"/>
      <c r="H498" s="79"/>
      <c r="M498" s="79"/>
      <c r="N498" s="81"/>
    </row>
    <row r="499" spans="7:14" ht="14.25" customHeight="1" x14ac:dyDescent="0.2">
      <c r="G499" s="78"/>
      <c r="H499" s="79"/>
      <c r="M499" s="79"/>
      <c r="N499" s="81"/>
    </row>
    <row r="500" spans="7:14" ht="14.25" customHeight="1" x14ac:dyDescent="0.2">
      <c r="G500" s="78"/>
      <c r="H500" s="79"/>
      <c r="M500" s="79"/>
      <c r="N500" s="81"/>
    </row>
    <row r="501" spans="7:14" ht="14.25" customHeight="1" x14ac:dyDescent="0.2">
      <c r="G501" s="78"/>
      <c r="H501" s="79"/>
      <c r="M501" s="79"/>
      <c r="N501" s="81"/>
    </row>
    <row r="502" spans="7:14" ht="14.25" customHeight="1" x14ac:dyDescent="0.2">
      <c r="G502" s="78"/>
      <c r="H502" s="79"/>
      <c r="M502" s="79"/>
      <c r="N502" s="81"/>
    </row>
    <row r="503" spans="7:14" ht="14.25" customHeight="1" x14ac:dyDescent="0.2">
      <c r="G503" s="78"/>
      <c r="H503" s="79"/>
      <c r="M503" s="79"/>
      <c r="N503" s="81"/>
    </row>
    <row r="504" spans="7:14" ht="14.25" customHeight="1" x14ac:dyDescent="0.2">
      <c r="G504" s="78"/>
      <c r="H504" s="79"/>
      <c r="M504" s="79"/>
      <c r="N504" s="81"/>
    </row>
    <row r="505" spans="7:14" ht="14.25" customHeight="1" x14ac:dyDescent="0.2">
      <c r="G505" s="78"/>
      <c r="H505" s="79"/>
      <c r="M505" s="79"/>
      <c r="N505" s="81"/>
    </row>
    <row r="506" spans="7:14" ht="14.25" customHeight="1" x14ac:dyDescent="0.2">
      <c r="G506" s="78"/>
      <c r="H506" s="79"/>
      <c r="M506" s="79"/>
      <c r="N506" s="81"/>
    </row>
    <row r="507" spans="7:14" ht="14.25" customHeight="1" x14ac:dyDescent="0.2">
      <c r="G507" s="78"/>
      <c r="H507" s="79"/>
      <c r="M507" s="79"/>
      <c r="N507" s="81"/>
    </row>
    <row r="508" spans="7:14" ht="14.25" customHeight="1" x14ac:dyDescent="0.2">
      <c r="G508" s="78"/>
      <c r="H508" s="79"/>
      <c r="M508" s="79"/>
      <c r="N508" s="81"/>
    </row>
    <row r="509" spans="7:14" ht="14.25" customHeight="1" x14ac:dyDescent="0.2">
      <c r="G509" s="78"/>
      <c r="H509" s="79"/>
      <c r="M509" s="79"/>
      <c r="N509" s="81"/>
    </row>
    <row r="510" spans="7:14" ht="14.25" customHeight="1" x14ac:dyDescent="0.2">
      <c r="G510" s="78"/>
      <c r="H510" s="79"/>
      <c r="M510" s="79"/>
      <c r="N510" s="81"/>
    </row>
    <row r="511" spans="7:14" ht="14.25" customHeight="1" x14ac:dyDescent="0.2">
      <c r="G511" s="78"/>
      <c r="H511" s="79"/>
      <c r="M511" s="79"/>
      <c r="N511" s="81"/>
    </row>
    <row r="512" spans="7:14" ht="14.25" customHeight="1" x14ac:dyDescent="0.2">
      <c r="G512" s="78"/>
      <c r="H512" s="79"/>
      <c r="M512" s="79"/>
      <c r="N512" s="81"/>
    </row>
    <row r="513" spans="7:14" ht="14.25" customHeight="1" x14ac:dyDescent="0.2">
      <c r="G513" s="78"/>
      <c r="H513" s="79"/>
      <c r="M513" s="79"/>
      <c r="N513" s="81"/>
    </row>
    <row r="514" spans="7:14" ht="14.25" customHeight="1" x14ac:dyDescent="0.2">
      <c r="G514" s="78"/>
      <c r="H514" s="79"/>
      <c r="M514" s="79"/>
      <c r="N514" s="81"/>
    </row>
    <row r="515" spans="7:14" ht="14.25" customHeight="1" x14ac:dyDescent="0.2">
      <c r="G515" s="78"/>
      <c r="H515" s="79"/>
      <c r="M515" s="79"/>
      <c r="N515" s="81"/>
    </row>
    <row r="516" spans="7:14" ht="14.25" customHeight="1" x14ac:dyDescent="0.2">
      <c r="G516" s="78"/>
      <c r="H516" s="79"/>
      <c r="M516" s="79"/>
      <c r="N516" s="81"/>
    </row>
    <row r="517" spans="7:14" ht="14.25" customHeight="1" x14ac:dyDescent="0.2">
      <c r="G517" s="78"/>
      <c r="H517" s="79"/>
      <c r="M517" s="79"/>
      <c r="N517" s="81"/>
    </row>
    <row r="518" spans="7:14" ht="14.25" customHeight="1" x14ac:dyDescent="0.2">
      <c r="G518" s="78"/>
      <c r="H518" s="79"/>
      <c r="M518" s="79"/>
      <c r="N518" s="81"/>
    </row>
    <row r="519" spans="7:14" ht="14.25" customHeight="1" x14ac:dyDescent="0.2">
      <c r="G519" s="78"/>
      <c r="H519" s="79"/>
      <c r="M519" s="79"/>
      <c r="N519" s="81"/>
    </row>
    <row r="520" spans="7:14" ht="14.25" customHeight="1" x14ac:dyDescent="0.2">
      <c r="G520" s="78"/>
      <c r="H520" s="79"/>
      <c r="M520" s="79"/>
      <c r="N520" s="81"/>
    </row>
    <row r="521" spans="7:14" ht="14.25" customHeight="1" x14ac:dyDescent="0.2">
      <c r="G521" s="78"/>
      <c r="H521" s="79"/>
      <c r="M521" s="79"/>
      <c r="N521" s="81"/>
    </row>
    <row r="522" spans="7:14" ht="14.25" customHeight="1" x14ac:dyDescent="0.2">
      <c r="G522" s="78"/>
      <c r="H522" s="79"/>
      <c r="M522" s="79"/>
      <c r="N522" s="81"/>
    </row>
    <row r="523" spans="7:14" ht="14.25" customHeight="1" x14ac:dyDescent="0.2">
      <c r="G523" s="78"/>
      <c r="H523" s="79"/>
      <c r="M523" s="79"/>
      <c r="N523" s="81"/>
    </row>
    <row r="524" spans="7:14" ht="14.25" customHeight="1" x14ac:dyDescent="0.2">
      <c r="G524" s="78"/>
      <c r="H524" s="79"/>
      <c r="M524" s="79"/>
      <c r="N524" s="81"/>
    </row>
    <row r="525" spans="7:14" ht="14.25" customHeight="1" x14ac:dyDescent="0.2">
      <c r="G525" s="78"/>
      <c r="H525" s="79"/>
      <c r="M525" s="79"/>
      <c r="N525" s="81"/>
    </row>
    <row r="526" spans="7:14" ht="14.25" customHeight="1" x14ac:dyDescent="0.2">
      <c r="G526" s="78"/>
      <c r="H526" s="79"/>
      <c r="M526" s="79"/>
      <c r="N526" s="81"/>
    </row>
    <row r="527" spans="7:14" ht="14.25" customHeight="1" x14ac:dyDescent="0.2">
      <c r="G527" s="78"/>
      <c r="H527" s="79"/>
      <c r="M527" s="79"/>
      <c r="N527" s="81"/>
    </row>
    <row r="528" spans="7:14" ht="14.25" customHeight="1" x14ac:dyDescent="0.2">
      <c r="G528" s="78"/>
      <c r="H528" s="79"/>
      <c r="M528" s="79"/>
      <c r="N528" s="81"/>
    </row>
    <row r="529" spans="7:14" ht="14.25" customHeight="1" x14ac:dyDescent="0.2">
      <c r="G529" s="78"/>
      <c r="H529" s="79"/>
      <c r="M529" s="79"/>
      <c r="N529" s="81"/>
    </row>
    <row r="530" spans="7:14" ht="14.25" customHeight="1" x14ac:dyDescent="0.2">
      <c r="G530" s="78"/>
      <c r="H530" s="79"/>
      <c r="M530" s="79"/>
      <c r="N530" s="81"/>
    </row>
    <row r="531" spans="7:14" ht="14.25" customHeight="1" x14ac:dyDescent="0.2">
      <c r="G531" s="78"/>
      <c r="H531" s="79"/>
      <c r="M531" s="79"/>
      <c r="N531" s="81"/>
    </row>
    <row r="532" spans="7:14" ht="14.25" customHeight="1" x14ac:dyDescent="0.2">
      <c r="G532" s="78"/>
      <c r="H532" s="79"/>
      <c r="M532" s="79"/>
      <c r="N532" s="81"/>
    </row>
    <row r="533" spans="7:14" ht="14.25" customHeight="1" x14ac:dyDescent="0.2">
      <c r="G533" s="78"/>
      <c r="H533" s="79"/>
      <c r="M533" s="79"/>
      <c r="N533" s="81"/>
    </row>
    <row r="534" spans="7:14" ht="14.25" customHeight="1" x14ac:dyDescent="0.2">
      <c r="G534" s="78"/>
      <c r="H534" s="79"/>
      <c r="M534" s="79"/>
      <c r="N534" s="81"/>
    </row>
    <row r="535" spans="7:14" ht="14.25" customHeight="1" x14ac:dyDescent="0.2">
      <c r="G535" s="78"/>
      <c r="H535" s="79"/>
      <c r="M535" s="79"/>
      <c r="N535" s="81"/>
    </row>
    <row r="536" spans="7:14" ht="14.25" customHeight="1" x14ac:dyDescent="0.2">
      <c r="G536" s="78"/>
      <c r="H536" s="79"/>
      <c r="M536" s="79"/>
      <c r="N536" s="81"/>
    </row>
    <row r="537" spans="7:14" ht="14.25" customHeight="1" x14ac:dyDescent="0.2">
      <c r="G537" s="78"/>
      <c r="H537" s="79"/>
      <c r="M537" s="79"/>
      <c r="N537" s="81"/>
    </row>
    <row r="538" spans="7:14" ht="14.25" customHeight="1" x14ac:dyDescent="0.2">
      <c r="G538" s="78"/>
      <c r="H538" s="79"/>
      <c r="M538" s="79"/>
      <c r="N538" s="81"/>
    </row>
    <row r="539" spans="7:14" ht="14.25" customHeight="1" x14ac:dyDescent="0.2">
      <c r="G539" s="78"/>
      <c r="H539" s="79"/>
      <c r="M539" s="79"/>
      <c r="N539" s="81"/>
    </row>
    <row r="540" spans="7:14" ht="14.25" customHeight="1" x14ac:dyDescent="0.2">
      <c r="G540" s="78"/>
      <c r="H540" s="79"/>
      <c r="M540" s="79"/>
      <c r="N540" s="81"/>
    </row>
    <row r="541" spans="7:14" ht="14.25" customHeight="1" x14ac:dyDescent="0.2">
      <c r="G541" s="78"/>
      <c r="H541" s="79"/>
      <c r="M541" s="79"/>
      <c r="N541" s="81"/>
    </row>
    <row r="542" spans="7:14" ht="14.25" customHeight="1" x14ac:dyDescent="0.2">
      <c r="G542" s="78"/>
      <c r="H542" s="79"/>
      <c r="M542" s="79"/>
      <c r="N542" s="81"/>
    </row>
    <row r="543" spans="7:14" ht="14.25" customHeight="1" x14ac:dyDescent="0.2">
      <c r="G543" s="78"/>
      <c r="H543" s="79"/>
      <c r="M543" s="79"/>
      <c r="N543" s="81"/>
    </row>
    <row r="544" spans="7:14" ht="14.25" customHeight="1" x14ac:dyDescent="0.2">
      <c r="G544" s="78"/>
      <c r="H544" s="79"/>
      <c r="M544" s="79"/>
      <c r="N544" s="81"/>
    </row>
    <row r="545" spans="7:14" ht="14.25" customHeight="1" x14ac:dyDescent="0.2">
      <c r="G545" s="78"/>
      <c r="H545" s="79"/>
      <c r="M545" s="79"/>
      <c r="N545" s="81"/>
    </row>
    <row r="546" spans="7:14" ht="14.25" customHeight="1" x14ac:dyDescent="0.2">
      <c r="G546" s="78"/>
      <c r="H546" s="79"/>
      <c r="M546" s="79"/>
      <c r="N546" s="81"/>
    </row>
    <row r="547" spans="7:14" ht="14.25" customHeight="1" x14ac:dyDescent="0.2">
      <c r="G547" s="78"/>
      <c r="H547" s="79"/>
      <c r="M547" s="79"/>
      <c r="N547" s="81"/>
    </row>
    <row r="548" spans="7:14" ht="14.25" customHeight="1" x14ac:dyDescent="0.2">
      <c r="G548" s="78"/>
      <c r="H548" s="79"/>
      <c r="M548" s="79"/>
      <c r="N548" s="81"/>
    </row>
    <row r="549" spans="7:14" ht="14.25" customHeight="1" x14ac:dyDescent="0.2">
      <c r="G549" s="78"/>
      <c r="H549" s="79"/>
      <c r="M549" s="79"/>
      <c r="N549" s="81"/>
    </row>
    <row r="550" spans="7:14" ht="14.25" customHeight="1" x14ac:dyDescent="0.2">
      <c r="G550" s="78"/>
      <c r="H550" s="79"/>
      <c r="M550" s="79"/>
      <c r="N550" s="81"/>
    </row>
    <row r="551" spans="7:14" ht="14.25" customHeight="1" x14ac:dyDescent="0.2">
      <c r="G551" s="78"/>
      <c r="H551" s="79"/>
      <c r="M551" s="79"/>
      <c r="N551" s="81"/>
    </row>
    <row r="552" spans="7:14" ht="14.25" customHeight="1" x14ac:dyDescent="0.2">
      <c r="G552" s="78"/>
      <c r="H552" s="79"/>
      <c r="M552" s="79"/>
      <c r="N552" s="81"/>
    </row>
    <row r="553" spans="7:14" ht="14.25" customHeight="1" x14ac:dyDescent="0.2">
      <c r="G553" s="78"/>
      <c r="H553" s="79"/>
      <c r="M553" s="79"/>
      <c r="N553" s="81"/>
    </row>
    <row r="554" spans="7:14" ht="14.25" customHeight="1" x14ac:dyDescent="0.2">
      <c r="G554" s="78"/>
      <c r="H554" s="79"/>
      <c r="M554" s="79"/>
      <c r="N554" s="81"/>
    </row>
    <row r="555" spans="7:14" ht="14.25" customHeight="1" x14ac:dyDescent="0.2">
      <c r="G555" s="78"/>
      <c r="H555" s="79"/>
      <c r="M555" s="79"/>
      <c r="N555" s="81"/>
    </row>
    <row r="556" spans="7:14" ht="14.25" customHeight="1" x14ac:dyDescent="0.2">
      <c r="G556" s="78"/>
      <c r="H556" s="79"/>
      <c r="M556" s="79"/>
      <c r="N556" s="81"/>
    </row>
    <row r="557" spans="7:14" ht="14.25" customHeight="1" x14ac:dyDescent="0.2">
      <c r="G557" s="78"/>
      <c r="H557" s="79"/>
      <c r="M557" s="79"/>
      <c r="N557" s="81"/>
    </row>
    <row r="558" spans="7:14" ht="14.25" customHeight="1" x14ac:dyDescent="0.2">
      <c r="G558" s="78"/>
      <c r="H558" s="79"/>
      <c r="M558" s="79"/>
      <c r="N558" s="81"/>
    </row>
    <row r="559" spans="7:14" ht="14.25" customHeight="1" x14ac:dyDescent="0.2">
      <c r="G559" s="78"/>
      <c r="H559" s="79"/>
      <c r="M559" s="79"/>
      <c r="N559" s="81"/>
    </row>
    <row r="560" spans="7:14" ht="14.25" customHeight="1" x14ac:dyDescent="0.2">
      <c r="G560" s="78"/>
      <c r="H560" s="79"/>
      <c r="M560" s="79"/>
      <c r="N560" s="81"/>
    </row>
    <row r="561" spans="7:14" ht="14.25" customHeight="1" x14ac:dyDescent="0.2">
      <c r="G561" s="78"/>
      <c r="H561" s="79"/>
      <c r="M561" s="79"/>
      <c r="N561" s="81"/>
    </row>
    <row r="562" spans="7:14" ht="14.25" customHeight="1" x14ac:dyDescent="0.2">
      <c r="G562" s="78"/>
      <c r="H562" s="79"/>
      <c r="M562" s="79"/>
      <c r="N562" s="81"/>
    </row>
    <row r="563" spans="7:14" ht="14.25" customHeight="1" x14ac:dyDescent="0.2">
      <c r="G563" s="78"/>
      <c r="H563" s="79"/>
      <c r="M563" s="79"/>
      <c r="N563" s="81"/>
    </row>
    <row r="564" spans="7:14" ht="14.25" customHeight="1" x14ac:dyDescent="0.2">
      <c r="G564" s="78"/>
      <c r="H564" s="79"/>
      <c r="M564" s="79"/>
      <c r="N564" s="81"/>
    </row>
    <row r="565" spans="7:14" ht="14.25" customHeight="1" x14ac:dyDescent="0.2">
      <c r="G565" s="78"/>
      <c r="H565" s="79"/>
      <c r="M565" s="79"/>
      <c r="N565" s="81"/>
    </row>
    <row r="566" spans="7:14" ht="14.25" customHeight="1" x14ac:dyDescent="0.2">
      <c r="G566" s="78"/>
      <c r="H566" s="79"/>
      <c r="M566" s="79"/>
      <c r="N566" s="81"/>
    </row>
    <row r="567" spans="7:14" ht="14.25" customHeight="1" x14ac:dyDescent="0.2">
      <c r="G567" s="78"/>
      <c r="H567" s="79"/>
      <c r="M567" s="79"/>
      <c r="N567" s="81"/>
    </row>
    <row r="568" spans="7:14" ht="14.25" customHeight="1" x14ac:dyDescent="0.2">
      <c r="G568" s="78"/>
      <c r="H568" s="79"/>
      <c r="M568" s="79"/>
      <c r="N568" s="81"/>
    </row>
    <row r="569" spans="7:14" ht="14.25" customHeight="1" x14ac:dyDescent="0.2">
      <c r="G569" s="78"/>
      <c r="H569" s="79"/>
      <c r="M569" s="79"/>
      <c r="N569" s="81"/>
    </row>
    <row r="570" spans="7:14" ht="14.25" customHeight="1" x14ac:dyDescent="0.2">
      <c r="G570" s="78"/>
      <c r="H570" s="79"/>
      <c r="M570" s="79"/>
      <c r="N570" s="81"/>
    </row>
    <row r="571" spans="7:14" ht="14.25" customHeight="1" x14ac:dyDescent="0.2">
      <c r="G571" s="78"/>
      <c r="H571" s="79"/>
      <c r="M571" s="79"/>
      <c r="N571" s="81"/>
    </row>
    <row r="572" spans="7:14" ht="14.25" customHeight="1" x14ac:dyDescent="0.2">
      <c r="G572" s="78"/>
      <c r="H572" s="79"/>
      <c r="M572" s="79"/>
      <c r="N572" s="81"/>
    </row>
    <row r="573" spans="7:14" ht="14.25" customHeight="1" x14ac:dyDescent="0.2">
      <c r="G573" s="78"/>
      <c r="H573" s="79"/>
      <c r="M573" s="79"/>
      <c r="N573" s="81"/>
    </row>
    <row r="574" spans="7:14" ht="14.25" customHeight="1" x14ac:dyDescent="0.2">
      <c r="G574" s="78"/>
      <c r="H574" s="79"/>
      <c r="M574" s="79"/>
      <c r="N574" s="81"/>
    </row>
    <row r="575" spans="7:14" ht="14.25" customHeight="1" x14ac:dyDescent="0.2">
      <c r="G575" s="78"/>
      <c r="H575" s="79"/>
      <c r="M575" s="79"/>
      <c r="N575" s="81"/>
    </row>
    <row r="576" spans="7:14" ht="14.25" customHeight="1" x14ac:dyDescent="0.2">
      <c r="G576" s="78"/>
      <c r="H576" s="79"/>
      <c r="M576" s="79"/>
      <c r="N576" s="81"/>
    </row>
    <row r="577" spans="7:14" ht="14.25" customHeight="1" x14ac:dyDescent="0.2">
      <c r="G577" s="78"/>
      <c r="H577" s="79"/>
      <c r="M577" s="79"/>
      <c r="N577" s="81"/>
    </row>
    <row r="578" spans="7:14" ht="14.25" customHeight="1" x14ac:dyDescent="0.2">
      <c r="G578" s="78"/>
      <c r="H578" s="79"/>
      <c r="M578" s="79"/>
      <c r="N578" s="81"/>
    </row>
    <row r="579" spans="7:14" ht="14.25" customHeight="1" x14ac:dyDescent="0.2">
      <c r="G579" s="78"/>
      <c r="H579" s="79"/>
      <c r="M579" s="79"/>
      <c r="N579" s="81"/>
    </row>
    <row r="580" spans="7:14" ht="14.25" customHeight="1" x14ac:dyDescent="0.2">
      <c r="G580" s="78"/>
      <c r="H580" s="79"/>
      <c r="M580" s="79"/>
      <c r="N580" s="81"/>
    </row>
    <row r="581" spans="7:14" ht="14.25" customHeight="1" x14ac:dyDescent="0.2">
      <c r="G581" s="78"/>
      <c r="H581" s="79"/>
      <c r="M581" s="79"/>
      <c r="N581" s="81"/>
    </row>
    <row r="582" spans="7:14" ht="14.25" customHeight="1" x14ac:dyDescent="0.2">
      <c r="G582" s="78"/>
      <c r="H582" s="79"/>
      <c r="M582" s="79"/>
      <c r="N582" s="81"/>
    </row>
    <row r="583" spans="7:14" ht="14.25" customHeight="1" x14ac:dyDescent="0.2">
      <c r="G583" s="78"/>
      <c r="H583" s="79"/>
      <c r="M583" s="79"/>
      <c r="N583" s="81"/>
    </row>
    <row r="584" spans="7:14" ht="14.25" customHeight="1" x14ac:dyDescent="0.2">
      <c r="G584" s="78"/>
      <c r="H584" s="79"/>
      <c r="M584" s="79"/>
      <c r="N584" s="81"/>
    </row>
    <row r="585" spans="7:14" ht="14.25" customHeight="1" x14ac:dyDescent="0.2">
      <c r="G585" s="78"/>
      <c r="H585" s="79"/>
      <c r="M585" s="79"/>
      <c r="N585" s="81"/>
    </row>
    <row r="586" spans="7:14" ht="14.25" customHeight="1" x14ac:dyDescent="0.2">
      <c r="G586" s="78"/>
      <c r="H586" s="79"/>
      <c r="M586" s="79"/>
      <c r="N586" s="81"/>
    </row>
    <row r="587" spans="7:14" ht="14.25" customHeight="1" x14ac:dyDescent="0.2">
      <c r="G587" s="78"/>
      <c r="H587" s="79"/>
      <c r="M587" s="79"/>
      <c r="N587" s="81"/>
    </row>
    <row r="588" spans="7:14" ht="14.25" customHeight="1" x14ac:dyDescent="0.2">
      <c r="G588" s="78"/>
      <c r="H588" s="79"/>
      <c r="M588" s="79"/>
      <c r="N588" s="81"/>
    </row>
    <row r="589" spans="7:14" ht="14.25" customHeight="1" x14ac:dyDescent="0.2">
      <c r="G589" s="78"/>
      <c r="H589" s="79"/>
      <c r="M589" s="79"/>
      <c r="N589" s="81"/>
    </row>
    <row r="590" spans="7:14" ht="14.25" customHeight="1" x14ac:dyDescent="0.2">
      <c r="G590" s="78"/>
      <c r="H590" s="79"/>
      <c r="M590" s="79"/>
      <c r="N590" s="81"/>
    </row>
    <row r="591" spans="7:14" ht="14.25" customHeight="1" x14ac:dyDescent="0.2">
      <c r="G591" s="78"/>
      <c r="H591" s="79"/>
      <c r="M591" s="79"/>
      <c r="N591" s="81"/>
    </row>
    <row r="592" spans="7:14" ht="14.25" customHeight="1" x14ac:dyDescent="0.2">
      <c r="G592" s="78"/>
      <c r="H592" s="79"/>
      <c r="M592" s="79"/>
      <c r="N592" s="81"/>
    </row>
    <row r="593" spans="7:14" ht="14.25" customHeight="1" x14ac:dyDescent="0.2">
      <c r="G593" s="78"/>
      <c r="H593" s="79"/>
      <c r="M593" s="79"/>
      <c r="N593" s="81"/>
    </row>
    <row r="594" spans="7:14" ht="14.25" customHeight="1" x14ac:dyDescent="0.2">
      <c r="G594" s="78"/>
      <c r="H594" s="79"/>
      <c r="M594" s="79"/>
      <c r="N594" s="81"/>
    </row>
    <row r="595" spans="7:14" ht="14.25" customHeight="1" x14ac:dyDescent="0.2">
      <c r="G595" s="78"/>
      <c r="H595" s="79"/>
      <c r="M595" s="79"/>
      <c r="N595" s="81"/>
    </row>
    <row r="596" spans="7:14" ht="14.25" customHeight="1" x14ac:dyDescent="0.2">
      <c r="G596" s="78"/>
      <c r="H596" s="79"/>
      <c r="M596" s="79"/>
      <c r="N596" s="81"/>
    </row>
    <row r="597" spans="7:14" ht="14.25" customHeight="1" x14ac:dyDescent="0.2">
      <c r="G597" s="78"/>
      <c r="H597" s="79"/>
      <c r="M597" s="79"/>
      <c r="N597" s="81"/>
    </row>
    <row r="598" spans="7:14" ht="14.25" customHeight="1" x14ac:dyDescent="0.2">
      <c r="G598" s="78"/>
      <c r="H598" s="79"/>
      <c r="M598" s="79"/>
      <c r="N598" s="81"/>
    </row>
    <row r="599" spans="7:14" ht="14.25" customHeight="1" x14ac:dyDescent="0.2">
      <c r="G599" s="78"/>
      <c r="H599" s="79"/>
      <c r="M599" s="79"/>
      <c r="N599" s="81"/>
    </row>
    <row r="600" spans="7:14" ht="14.25" customHeight="1" x14ac:dyDescent="0.2">
      <c r="G600" s="78"/>
      <c r="H600" s="79"/>
      <c r="M600" s="79"/>
      <c r="N600" s="81"/>
    </row>
    <row r="601" spans="7:14" ht="14.25" customHeight="1" x14ac:dyDescent="0.2">
      <c r="G601" s="78"/>
      <c r="H601" s="79"/>
      <c r="M601" s="79"/>
      <c r="N601" s="81"/>
    </row>
    <row r="602" spans="7:14" ht="14.25" customHeight="1" x14ac:dyDescent="0.2">
      <c r="G602" s="78"/>
      <c r="H602" s="79"/>
      <c r="M602" s="79"/>
      <c r="N602" s="81"/>
    </row>
    <row r="603" spans="7:14" ht="14.25" customHeight="1" x14ac:dyDescent="0.2">
      <c r="G603" s="78"/>
      <c r="H603" s="79"/>
      <c r="M603" s="79"/>
      <c r="N603" s="81"/>
    </row>
    <row r="604" spans="7:14" ht="14.25" customHeight="1" x14ac:dyDescent="0.2">
      <c r="G604" s="78"/>
      <c r="H604" s="79"/>
      <c r="M604" s="79"/>
      <c r="N604" s="81"/>
    </row>
    <row r="605" spans="7:14" ht="14.25" customHeight="1" x14ac:dyDescent="0.2">
      <c r="G605" s="78"/>
      <c r="H605" s="79"/>
      <c r="M605" s="79"/>
      <c r="N605" s="81"/>
    </row>
    <row r="606" spans="7:14" ht="14.25" customHeight="1" x14ac:dyDescent="0.2">
      <c r="G606" s="78"/>
      <c r="H606" s="79"/>
      <c r="M606" s="79"/>
      <c r="N606" s="81"/>
    </row>
    <row r="607" spans="7:14" ht="14.25" customHeight="1" x14ac:dyDescent="0.2">
      <c r="G607" s="78"/>
      <c r="H607" s="79"/>
      <c r="M607" s="79"/>
      <c r="N607" s="81"/>
    </row>
    <row r="608" spans="7:14" ht="14.25" customHeight="1" x14ac:dyDescent="0.2">
      <c r="G608" s="78"/>
      <c r="H608" s="79"/>
      <c r="M608" s="79"/>
      <c r="N608" s="81"/>
    </row>
    <row r="609" spans="7:14" ht="14.25" customHeight="1" x14ac:dyDescent="0.2">
      <c r="G609" s="78"/>
      <c r="H609" s="79"/>
      <c r="M609" s="79"/>
      <c r="N609" s="81"/>
    </row>
    <row r="610" spans="7:14" ht="14.25" customHeight="1" x14ac:dyDescent="0.2">
      <c r="G610" s="78"/>
      <c r="H610" s="79"/>
      <c r="M610" s="79"/>
      <c r="N610" s="81"/>
    </row>
    <row r="611" spans="7:14" ht="14.25" customHeight="1" x14ac:dyDescent="0.2">
      <c r="G611" s="78"/>
      <c r="H611" s="79"/>
      <c r="M611" s="79"/>
      <c r="N611" s="81"/>
    </row>
    <row r="612" spans="7:14" ht="14.25" customHeight="1" x14ac:dyDescent="0.2">
      <c r="G612" s="78"/>
      <c r="H612" s="79"/>
      <c r="M612" s="79"/>
      <c r="N612" s="81"/>
    </row>
    <row r="613" spans="7:14" ht="14.25" customHeight="1" x14ac:dyDescent="0.2">
      <c r="G613" s="78"/>
      <c r="H613" s="79"/>
      <c r="M613" s="79"/>
      <c r="N613" s="81"/>
    </row>
    <row r="614" spans="7:14" ht="14.25" customHeight="1" x14ac:dyDescent="0.2">
      <c r="G614" s="78"/>
      <c r="H614" s="79"/>
      <c r="M614" s="79"/>
      <c r="N614" s="81"/>
    </row>
    <row r="615" spans="7:14" ht="14.25" customHeight="1" x14ac:dyDescent="0.2">
      <c r="G615" s="78"/>
      <c r="H615" s="79"/>
      <c r="M615" s="79"/>
      <c r="N615" s="81"/>
    </row>
    <row r="616" spans="7:14" ht="14.25" customHeight="1" x14ac:dyDescent="0.2">
      <c r="G616" s="78"/>
      <c r="H616" s="79"/>
      <c r="M616" s="79"/>
      <c r="N616" s="81"/>
    </row>
    <row r="617" spans="7:14" ht="14.25" customHeight="1" x14ac:dyDescent="0.2">
      <c r="G617" s="78"/>
      <c r="H617" s="79"/>
      <c r="M617" s="79"/>
      <c r="N617" s="81"/>
    </row>
    <row r="618" spans="7:14" ht="14.25" customHeight="1" x14ac:dyDescent="0.2">
      <c r="G618" s="78"/>
      <c r="H618" s="79"/>
      <c r="M618" s="79"/>
      <c r="N618" s="81"/>
    </row>
    <row r="619" spans="7:14" ht="14.25" customHeight="1" x14ac:dyDescent="0.2">
      <c r="G619" s="78"/>
      <c r="H619" s="79"/>
      <c r="M619" s="79"/>
      <c r="N619" s="81"/>
    </row>
    <row r="620" spans="7:14" ht="14.25" customHeight="1" x14ac:dyDescent="0.2">
      <c r="G620" s="78"/>
      <c r="H620" s="79"/>
      <c r="M620" s="79"/>
      <c r="N620" s="81"/>
    </row>
    <row r="621" spans="7:14" ht="14.25" customHeight="1" x14ac:dyDescent="0.2">
      <c r="G621" s="78"/>
      <c r="H621" s="79"/>
      <c r="M621" s="79"/>
      <c r="N621" s="81"/>
    </row>
    <row r="622" spans="7:14" ht="14.25" customHeight="1" x14ac:dyDescent="0.2">
      <c r="G622" s="78"/>
      <c r="H622" s="79"/>
      <c r="M622" s="79"/>
      <c r="N622" s="81"/>
    </row>
    <row r="623" spans="7:14" ht="14.25" customHeight="1" x14ac:dyDescent="0.2">
      <c r="G623" s="78"/>
      <c r="H623" s="79"/>
      <c r="M623" s="79"/>
      <c r="N623" s="81"/>
    </row>
    <row r="624" spans="7:14" ht="14.25" customHeight="1" x14ac:dyDescent="0.2">
      <c r="G624" s="78"/>
      <c r="H624" s="79"/>
      <c r="M624" s="79"/>
      <c r="N624" s="81"/>
    </row>
    <row r="625" spans="7:14" ht="14.25" customHeight="1" x14ac:dyDescent="0.2">
      <c r="G625" s="78"/>
      <c r="H625" s="79"/>
      <c r="M625" s="79"/>
      <c r="N625" s="81"/>
    </row>
    <row r="626" spans="7:14" ht="14.25" customHeight="1" x14ac:dyDescent="0.2">
      <c r="G626" s="78"/>
      <c r="H626" s="79"/>
      <c r="M626" s="79"/>
      <c r="N626" s="81"/>
    </row>
    <row r="627" spans="7:14" ht="14.25" customHeight="1" x14ac:dyDescent="0.2">
      <c r="G627" s="78"/>
      <c r="H627" s="79"/>
      <c r="M627" s="79"/>
      <c r="N627" s="81"/>
    </row>
    <row r="628" spans="7:14" ht="14.25" customHeight="1" x14ac:dyDescent="0.2">
      <c r="G628" s="78"/>
      <c r="H628" s="79"/>
      <c r="M628" s="79"/>
      <c r="N628" s="81"/>
    </row>
    <row r="629" spans="7:14" ht="14.25" customHeight="1" x14ac:dyDescent="0.2">
      <c r="G629" s="78"/>
      <c r="H629" s="79"/>
      <c r="M629" s="79"/>
      <c r="N629" s="81"/>
    </row>
    <row r="630" spans="7:14" ht="14.25" customHeight="1" x14ac:dyDescent="0.2">
      <c r="G630" s="78"/>
      <c r="H630" s="79"/>
      <c r="M630" s="79"/>
      <c r="N630" s="81"/>
    </row>
    <row r="631" spans="7:14" ht="14.25" customHeight="1" x14ac:dyDescent="0.2">
      <c r="G631" s="78"/>
      <c r="H631" s="79"/>
      <c r="M631" s="79"/>
      <c r="N631" s="81"/>
    </row>
    <row r="632" spans="7:14" ht="14.25" customHeight="1" x14ac:dyDescent="0.2">
      <c r="G632" s="78"/>
      <c r="H632" s="79"/>
      <c r="M632" s="79"/>
      <c r="N632" s="81"/>
    </row>
    <row r="633" spans="7:14" ht="14.25" customHeight="1" x14ac:dyDescent="0.2">
      <c r="G633" s="78"/>
      <c r="H633" s="79"/>
      <c r="M633" s="79"/>
      <c r="N633" s="81"/>
    </row>
    <row r="634" spans="7:14" ht="14.25" customHeight="1" x14ac:dyDescent="0.2">
      <c r="G634" s="78"/>
      <c r="H634" s="79"/>
      <c r="M634" s="79"/>
      <c r="N634" s="81"/>
    </row>
    <row r="635" spans="7:14" ht="14.25" customHeight="1" x14ac:dyDescent="0.2">
      <c r="G635" s="78"/>
      <c r="H635" s="79"/>
      <c r="M635" s="79"/>
      <c r="N635" s="81"/>
    </row>
    <row r="636" spans="7:14" ht="14.25" customHeight="1" x14ac:dyDescent="0.2">
      <c r="G636" s="78"/>
      <c r="H636" s="79"/>
      <c r="M636" s="79"/>
      <c r="N636" s="81"/>
    </row>
    <row r="637" spans="7:14" ht="14.25" customHeight="1" x14ac:dyDescent="0.2">
      <c r="G637" s="78"/>
      <c r="H637" s="79"/>
      <c r="M637" s="79"/>
      <c r="N637" s="81"/>
    </row>
    <row r="638" spans="7:14" ht="14.25" customHeight="1" x14ac:dyDescent="0.2">
      <c r="G638" s="78"/>
      <c r="H638" s="79"/>
      <c r="M638" s="79"/>
      <c r="N638" s="81"/>
    </row>
    <row r="639" spans="7:14" ht="14.25" customHeight="1" x14ac:dyDescent="0.2">
      <c r="G639" s="78"/>
      <c r="H639" s="79"/>
      <c r="M639" s="79"/>
      <c r="N639" s="81"/>
    </row>
    <row r="640" spans="7:14" ht="14.25" customHeight="1" x14ac:dyDescent="0.2">
      <c r="G640" s="78"/>
      <c r="H640" s="79"/>
      <c r="M640" s="79"/>
      <c r="N640" s="81"/>
    </row>
    <row r="641" spans="7:14" ht="14.25" customHeight="1" x14ac:dyDescent="0.2">
      <c r="G641" s="78"/>
      <c r="H641" s="79"/>
      <c r="M641" s="79"/>
      <c r="N641" s="81"/>
    </row>
    <row r="642" spans="7:14" ht="14.25" customHeight="1" x14ac:dyDescent="0.2">
      <c r="G642" s="78"/>
      <c r="H642" s="79"/>
      <c r="M642" s="79"/>
      <c r="N642" s="81"/>
    </row>
    <row r="643" spans="7:14" ht="14.25" customHeight="1" x14ac:dyDescent="0.2">
      <c r="G643" s="78"/>
      <c r="H643" s="79"/>
      <c r="M643" s="79"/>
      <c r="N643" s="81"/>
    </row>
    <row r="644" spans="7:14" ht="14.25" customHeight="1" x14ac:dyDescent="0.2">
      <c r="G644" s="78"/>
      <c r="H644" s="79"/>
      <c r="M644" s="79"/>
      <c r="N644" s="81"/>
    </row>
    <row r="645" spans="7:14" ht="14.25" customHeight="1" x14ac:dyDescent="0.2">
      <c r="G645" s="78"/>
      <c r="H645" s="79"/>
      <c r="M645" s="79"/>
      <c r="N645" s="81"/>
    </row>
    <row r="646" spans="7:14" ht="14.25" customHeight="1" x14ac:dyDescent="0.2">
      <c r="G646" s="78"/>
      <c r="H646" s="79"/>
      <c r="M646" s="79"/>
      <c r="N646" s="81"/>
    </row>
    <row r="647" spans="7:14" ht="14.25" customHeight="1" x14ac:dyDescent="0.2">
      <c r="G647" s="78"/>
      <c r="H647" s="79"/>
      <c r="M647" s="79"/>
      <c r="N647" s="81"/>
    </row>
    <row r="648" spans="7:14" ht="14.25" customHeight="1" x14ac:dyDescent="0.2">
      <c r="G648" s="78"/>
      <c r="H648" s="79"/>
      <c r="M648" s="79"/>
      <c r="N648" s="81"/>
    </row>
    <row r="649" spans="7:14" ht="14.25" customHeight="1" x14ac:dyDescent="0.2">
      <c r="G649" s="78"/>
      <c r="H649" s="79"/>
      <c r="M649" s="79"/>
      <c r="N649" s="81"/>
    </row>
    <row r="650" spans="7:14" ht="14.25" customHeight="1" x14ac:dyDescent="0.2">
      <c r="G650" s="78"/>
      <c r="H650" s="79"/>
      <c r="M650" s="79"/>
      <c r="N650" s="81"/>
    </row>
    <row r="651" spans="7:14" ht="14.25" customHeight="1" x14ac:dyDescent="0.2">
      <c r="G651" s="78"/>
      <c r="H651" s="79"/>
      <c r="M651" s="79"/>
      <c r="N651" s="81"/>
    </row>
    <row r="652" spans="7:14" ht="14.25" customHeight="1" x14ac:dyDescent="0.2">
      <c r="G652" s="78"/>
      <c r="H652" s="79"/>
      <c r="M652" s="79"/>
      <c r="N652" s="81"/>
    </row>
    <row r="653" spans="7:14" ht="14.25" customHeight="1" x14ac:dyDescent="0.2">
      <c r="G653" s="78"/>
      <c r="H653" s="79"/>
      <c r="M653" s="79"/>
      <c r="N653" s="81"/>
    </row>
    <row r="654" spans="7:14" ht="14.25" customHeight="1" x14ac:dyDescent="0.2">
      <c r="G654" s="78"/>
      <c r="H654" s="79"/>
      <c r="M654" s="79"/>
      <c r="N654" s="81"/>
    </row>
    <row r="655" spans="7:14" ht="14.25" customHeight="1" x14ac:dyDescent="0.2">
      <c r="G655" s="78"/>
      <c r="H655" s="79"/>
      <c r="M655" s="79"/>
      <c r="N655" s="81"/>
    </row>
    <row r="656" spans="7:14" ht="14.25" customHeight="1" x14ac:dyDescent="0.2">
      <c r="G656" s="78"/>
      <c r="H656" s="79"/>
      <c r="M656" s="79"/>
      <c r="N656" s="81"/>
    </row>
    <row r="657" spans="7:14" ht="14.25" customHeight="1" x14ac:dyDescent="0.2">
      <c r="G657" s="78"/>
      <c r="H657" s="79"/>
      <c r="M657" s="79"/>
      <c r="N657" s="81"/>
    </row>
    <row r="658" spans="7:14" ht="14.25" customHeight="1" x14ac:dyDescent="0.2">
      <c r="G658" s="78"/>
      <c r="H658" s="79"/>
      <c r="M658" s="79"/>
      <c r="N658" s="81"/>
    </row>
    <row r="659" spans="7:14" ht="14.25" customHeight="1" x14ac:dyDescent="0.2">
      <c r="G659" s="78"/>
      <c r="H659" s="79"/>
      <c r="M659" s="79"/>
      <c r="N659" s="81"/>
    </row>
    <row r="660" spans="7:14" ht="14.25" customHeight="1" x14ac:dyDescent="0.2">
      <c r="G660" s="78"/>
      <c r="H660" s="79"/>
      <c r="M660" s="79"/>
      <c r="N660" s="81"/>
    </row>
    <row r="661" spans="7:14" ht="14.25" customHeight="1" x14ac:dyDescent="0.2">
      <c r="G661" s="78"/>
      <c r="H661" s="79"/>
      <c r="M661" s="79"/>
      <c r="N661" s="81"/>
    </row>
    <row r="662" spans="7:14" ht="14.25" customHeight="1" x14ac:dyDescent="0.2">
      <c r="G662" s="78"/>
      <c r="H662" s="79"/>
      <c r="M662" s="79"/>
      <c r="N662" s="81"/>
    </row>
    <row r="663" spans="7:14" ht="14.25" customHeight="1" x14ac:dyDescent="0.2">
      <c r="G663" s="78"/>
      <c r="H663" s="79"/>
      <c r="M663" s="79"/>
      <c r="N663" s="81"/>
    </row>
    <row r="664" spans="7:14" ht="14.25" customHeight="1" x14ac:dyDescent="0.2">
      <c r="G664" s="78"/>
      <c r="H664" s="79"/>
      <c r="M664" s="79"/>
      <c r="N664" s="81"/>
    </row>
    <row r="665" spans="7:14" ht="14.25" customHeight="1" x14ac:dyDescent="0.2">
      <c r="G665" s="78"/>
      <c r="H665" s="79"/>
      <c r="M665" s="79"/>
      <c r="N665" s="81"/>
    </row>
    <row r="666" spans="7:14" ht="14.25" customHeight="1" x14ac:dyDescent="0.2">
      <c r="G666" s="78"/>
      <c r="H666" s="79"/>
      <c r="M666" s="79"/>
      <c r="N666" s="81"/>
    </row>
    <row r="667" spans="7:14" ht="14.25" customHeight="1" x14ac:dyDescent="0.2">
      <c r="G667" s="78"/>
      <c r="H667" s="79"/>
      <c r="M667" s="79"/>
      <c r="N667" s="81"/>
    </row>
    <row r="668" spans="7:14" ht="14.25" customHeight="1" x14ac:dyDescent="0.2">
      <c r="G668" s="78"/>
      <c r="H668" s="79"/>
      <c r="M668" s="79"/>
      <c r="N668" s="81"/>
    </row>
    <row r="669" spans="7:14" ht="14.25" customHeight="1" x14ac:dyDescent="0.2">
      <c r="G669" s="78"/>
      <c r="H669" s="79"/>
      <c r="M669" s="79"/>
      <c r="N669" s="81"/>
    </row>
    <row r="670" spans="7:14" ht="14.25" customHeight="1" x14ac:dyDescent="0.2">
      <c r="G670" s="78"/>
      <c r="H670" s="79"/>
      <c r="M670" s="79"/>
      <c r="N670" s="81"/>
    </row>
    <row r="671" spans="7:14" ht="14.25" customHeight="1" x14ac:dyDescent="0.2">
      <c r="G671" s="78"/>
      <c r="H671" s="79"/>
      <c r="M671" s="79"/>
      <c r="N671" s="81"/>
    </row>
    <row r="672" spans="7:14" ht="14.25" customHeight="1" x14ac:dyDescent="0.2">
      <c r="G672" s="78"/>
      <c r="H672" s="79"/>
      <c r="M672" s="79"/>
      <c r="N672" s="81"/>
    </row>
    <row r="673" spans="7:14" ht="14.25" customHeight="1" x14ac:dyDescent="0.2">
      <c r="G673" s="78"/>
      <c r="H673" s="79"/>
      <c r="M673" s="79"/>
      <c r="N673" s="81"/>
    </row>
    <row r="674" spans="7:14" ht="14.25" customHeight="1" x14ac:dyDescent="0.2">
      <c r="G674" s="78"/>
      <c r="H674" s="79"/>
      <c r="M674" s="79"/>
      <c r="N674" s="81"/>
    </row>
    <row r="675" spans="7:14" ht="14.25" customHeight="1" x14ac:dyDescent="0.2">
      <c r="G675" s="78"/>
      <c r="H675" s="79"/>
      <c r="M675" s="79"/>
      <c r="N675" s="81"/>
    </row>
    <row r="676" spans="7:14" ht="14.25" customHeight="1" x14ac:dyDescent="0.2">
      <c r="G676" s="78"/>
      <c r="H676" s="79"/>
      <c r="M676" s="79"/>
      <c r="N676" s="81"/>
    </row>
    <row r="677" spans="7:14" ht="14.25" customHeight="1" x14ac:dyDescent="0.2">
      <c r="G677" s="78"/>
      <c r="H677" s="79"/>
      <c r="M677" s="79"/>
      <c r="N677" s="81"/>
    </row>
    <row r="678" spans="7:14" ht="14.25" customHeight="1" x14ac:dyDescent="0.2">
      <c r="G678" s="78"/>
      <c r="H678" s="79"/>
      <c r="M678" s="79"/>
      <c r="N678" s="81"/>
    </row>
    <row r="679" spans="7:14" ht="14.25" customHeight="1" x14ac:dyDescent="0.2">
      <c r="G679" s="78"/>
      <c r="H679" s="79"/>
      <c r="M679" s="79"/>
      <c r="N679" s="81"/>
    </row>
    <row r="680" spans="7:14" ht="14.25" customHeight="1" x14ac:dyDescent="0.2">
      <c r="G680" s="78"/>
      <c r="H680" s="79"/>
      <c r="M680" s="79"/>
      <c r="N680" s="81"/>
    </row>
    <row r="681" spans="7:14" ht="14.25" customHeight="1" x14ac:dyDescent="0.2">
      <c r="G681" s="78"/>
      <c r="H681" s="79"/>
      <c r="M681" s="79"/>
      <c r="N681" s="81"/>
    </row>
    <row r="682" spans="7:14" ht="14.25" customHeight="1" x14ac:dyDescent="0.2">
      <c r="G682" s="78"/>
      <c r="H682" s="79"/>
      <c r="M682" s="79"/>
      <c r="N682" s="81"/>
    </row>
    <row r="683" spans="7:14" ht="14.25" customHeight="1" x14ac:dyDescent="0.2">
      <c r="G683" s="78"/>
      <c r="H683" s="79"/>
      <c r="M683" s="79"/>
      <c r="N683" s="81"/>
    </row>
    <row r="684" spans="7:14" ht="14.25" customHeight="1" x14ac:dyDescent="0.2">
      <c r="G684" s="78"/>
      <c r="H684" s="79"/>
      <c r="M684" s="79"/>
      <c r="N684" s="81"/>
    </row>
    <row r="685" spans="7:14" ht="14.25" customHeight="1" x14ac:dyDescent="0.2">
      <c r="G685" s="78"/>
      <c r="H685" s="79"/>
      <c r="M685" s="79"/>
      <c r="N685" s="81"/>
    </row>
    <row r="686" spans="7:14" ht="14.25" customHeight="1" x14ac:dyDescent="0.2">
      <c r="G686" s="78"/>
      <c r="H686" s="79"/>
      <c r="M686" s="79"/>
      <c r="N686" s="81"/>
    </row>
    <row r="687" spans="7:14" ht="14.25" customHeight="1" x14ac:dyDescent="0.2">
      <c r="G687" s="78"/>
      <c r="H687" s="79"/>
      <c r="M687" s="79"/>
      <c r="N687" s="81"/>
    </row>
    <row r="688" spans="7:14" ht="14.25" customHeight="1" x14ac:dyDescent="0.2">
      <c r="G688" s="78"/>
      <c r="H688" s="79"/>
      <c r="M688" s="79"/>
      <c r="N688" s="81"/>
    </row>
    <row r="689" spans="7:14" ht="14.25" customHeight="1" x14ac:dyDescent="0.2">
      <c r="G689" s="78"/>
      <c r="H689" s="79"/>
      <c r="M689" s="79"/>
      <c r="N689" s="81"/>
    </row>
    <row r="690" spans="7:14" ht="14.25" customHeight="1" x14ac:dyDescent="0.2">
      <c r="G690" s="78"/>
      <c r="H690" s="79"/>
      <c r="M690" s="79"/>
      <c r="N690" s="81"/>
    </row>
    <row r="691" spans="7:14" ht="14.25" customHeight="1" x14ac:dyDescent="0.2">
      <c r="G691" s="78"/>
      <c r="H691" s="79"/>
      <c r="M691" s="79"/>
      <c r="N691" s="81"/>
    </row>
    <row r="692" spans="7:14" ht="14.25" customHeight="1" x14ac:dyDescent="0.2">
      <c r="G692" s="78"/>
      <c r="H692" s="79"/>
      <c r="M692" s="79"/>
      <c r="N692" s="81"/>
    </row>
    <row r="693" spans="7:14" ht="14.25" customHeight="1" x14ac:dyDescent="0.2">
      <c r="G693" s="78"/>
      <c r="H693" s="79"/>
      <c r="M693" s="79"/>
      <c r="N693" s="81"/>
    </row>
    <row r="694" spans="7:14" ht="14.25" customHeight="1" x14ac:dyDescent="0.2">
      <c r="G694" s="78"/>
      <c r="H694" s="79"/>
      <c r="M694" s="79"/>
      <c r="N694" s="81"/>
    </row>
    <row r="695" spans="7:14" ht="14.25" customHeight="1" x14ac:dyDescent="0.2">
      <c r="G695" s="78"/>
      <c r="H695" s="79"/>
      <c r="M695" s="79"/>
      <c r="N695" s="81"/>
    </row>
    <row r="696" spans="7:14" ht="14.25" customHeight="1" x14ac:dyDescent="0.2">
      <c r="G696" s="78"/>
      <c r="H696" s="79"/>
      <c r="M696" s="79"/>
      <c r="N696" s="81"/>
    </row>
    <row r="697" spans="7:14" ht="14.25" customHeight="1" x14ac:dyDescent="0.2">
      <c r="G697" s="78"/>
      <c r="H697" s="79"/>
      <c r="M697" s="79"/>
      <c r="N697" s="81"/>
    </row>
    <row r="698" spans="7:14" ht="14.25" customHeight="1" x14ac:dyDescent="0.2">
      <c r="G698" s="78"/>
      <c r="H698" s="79"/>
      <c r="M698" s="79"/>
      <c r="N698" s="81"/>
    </row>
    <row r="699" spans="7:14" ht="14.25" customHeight="1" x14ac:dyDescent="0.2">
      <c r="G699" s="78"/>
      <c r="H699" s="79"/>
      <c r="M699" s="79"/>
      <c r="N699" s="81"/>
    </row>
    <row r="700" spans="7:14" ht="14.25" customHeight="1" x14ac:dyDescent="0.2">
      <c r="G700" s="78"/>
      <c r="H700" s="79"/>
      <c r="M700" s="79"/>
      <c r="N700" s="81"/>
    </row>
    <row r="701" spans="7:14" ht="14.25" customHeight="1" x14ac:dyDescent="0.2">
      <c r="G701" s="78"/>
      <c r="H701" s="79"/>
      <c r="M701" s="79"/>
      <c r="N701" s="81"/>
    </row>
    <row r="702" spans="7:14" ht="14.25" customHeight="1" x14ac:dyDescent="0.2">
      <c r="G702" s="78"/>
      <c r="H702" s="79"/>
      <c r="M702" s="79"/>
      <c r="N702" s="81"/>
    </row>
    <row r="703" spans="7:14" ht="14.25" customHeight="1" x14ac:dyDescent="0.2">
      <c r="G703" s="78"/>
      <c r="H703" s="79"/>
      <c r="M703" s="79"/>
      <c r="N703" s="81"/>
    </row>
    <row r="704" spans="7:14" ht="14.25" customHeight="1" x14ac:dyDescent="0.2">
      <c r="G704" s="78"/>
      <c r="H704" s="79"/>
      <c r="M704" s="79"/>
      <c r="N704" s="81"/>
    </row>
    <row r="705" spans="7:14" ht="14.25" customHeight="1" x14ac:dyDescent="0.2">
      <c r="G705" s="78"/>
      <c r="H705" s="79"/>
      <c r="M705" s="79"/>
      <c r="N705" s="81"/>
    </row>
    <row r="706" spans="7:14" ht="14.25" customHeight="1" x14ac:dyDescent="0.2">
      <c r="G706" s="78"/>
      <c r="H706" s="79"/>
      <c r="M706" s="79"/>
      <c r="N706" s="81"/>
    </row>
    <row r="707" spans="7:14" ht="14.25" customHeight="1" x14ac:dyDescent="0.2">
      <c r="G707" s="78"/>
      <c r="H707" s="79"/>
      <c r="M707" s="79"/>
      <c r="N707" s="81"/>
    </row>
    <row r="708" spans="7:14" ht="14.25" customHeight="1" x14ac:dyDescent="0.2">
      <c r="G708" s="78"/>
      <c r="H708" s="79"/>
      <c r="M708" s="79"/>
      <c r="N708" s="81"/>
    </row>
    <row r="709" spans="7:14" ht="14.25" customHeight="1" x14ac:dyDescent="0.2">
      <c r="G709" s="78"/>
      <c r="H709" s="79"/>
      <c r="M709" s="79"/>
      <c r="N709" s="81"/>
    </row>
    <row r="710" spans="7:14" ht="14.25" customHeight="1" x14ac:dyDescent="0.2">
      <c r="G710" s="78"/>
      <c r="H710" s="79"/>
      <c r="M710" s="79"/>
      <c r="N710" s="81"/>
    </row>
    <row r="711" spans="7:14" ht="14.25" customHeight="1" x14ac:dyDescent="0.2">
      <c r="G711" s="78"/>
      <c r="H711" s="79"/>
      <c r="M711" s="79"/>
      <c r="N711" s="81"/>
    </row>
    <row r="712" spans="7:14" ht="14.25" customHeight="1" x14ac:dyDescent="0.2">
      <c r="G712" s="78"/>
      <c r="H712" s="79"/>
      <c r="M712" s="79"/>
      <c r="N712" s="81"/>
    </row>
    <row r="713" spans="7:14" ht="14.25" customHeight="1" x14ac:dyDescent="0.2">
      <c r="G713" s="78"/>
      <c r="H713" s="79"/>
      <c r="M713" s="79"/>
      <c r="N713" s="81"/>
    </row>
    <row r="714" spans="7:14" ht="14.25" customHeight="1" x14ac:dyDescent="0.2">
      <c r="G714" s="78"/>
      <c r="H714" s="79"/>
      <c r="M714" s="79"/>
      <c r="N714" s="81"/>
    </row>
    <row r="715" spans="7:14" ht="14.25" customHeight="1" x14ac:dyDescent="0.2">
      <c r="G715" s="78"/>
      <c r="H715" s="79"/>
      <c r="M715" s="79"/>
      <c r="N715" s="81"/>
    </row>
    <row r="716" spans="7:14" ht="14.25" customHeight="1" x14ac:dyDescent="0.2">
      <c r="G716" s="78"/>
      <c r="H716" s="79"/>
      <c r="M716" s="79"/>
      <c r="N716" s="81"/>
    </row>
    <row r="717" spans="7:14" ht="14.25" customHeight="1" x14ac:dyDescent="0.2">
      <c r="G717" s="78"/>
      <c r="H717" s="79"/>
      <c r="M717" s="79"/>
      <c r="N717" s="81"/>
    </row>
    <row r="718" spans="7:14" ht="14.25" customHeight="1" x14ac:dyDescent="0.2">
      <c r="G718" s="78"/>
      <c r="H718" s="79"/>
      <c r="M718" s="79"/>
      <c r="N718" s="81"/>
    </row>
    <row r="719" spans="7:14" ht="14.25" customHeight="1" x14ac:dyDescent="0.2">
      <c r="G719" s="78"/>
      <c r="H719" s="79"/>
      <c r="M719" s="79"/>
      <c r="N719" s="81"/>
    </row>
    <row r="720" spans="7:14" ht="14.25" customHeight="1" x14ac:dyDescent="0.2">
      <c r="G720" s="78"/>
      <c r="H720" s="79"/>
      <c r="M720" s="79"/>
      <c r="N720" s="81"/>
    </row>
    <row r="721" spans="7:14" ht="14.25" customHeight="1" x14ac:dyDescent="0.2">
      <c r="G721" s="78"/>
      <c r="H721" s="79"/>
      <c r="M721" s="79"/>
      <c r="N721" s="81"/>
    </row>
    <row r="722" spans="7:14" ht="14.25" customHeight="1" x14ac:dyDescent="0.2">
      <c r="G722" s="78"/>
      <c r="H722" s="79"/>
      <c r="M722" s="79"/>
      <c r="N722" s="81"/>
    </row>
    <row r="723" spans="7:14" ht="14.25" customHeight="1" x14ac:dyDescent="0.2">
      <c r="G723" s="78"/>
      <c r="H723" s="79"/>
      <c r="M723" s="79"/>
      <c r="N723" s="81"/>
    </row>
    <row r="724" spans="7:14" ht="14.25" customHeight="1" x14ac:dyDescent="0.2">
      <c r="G724" s="78"/>
      <c r="H724" s="79"/>
      <c r="M724" s="79"/>
      <c r="N724" s="81"/>
    </row>
    <row r="725" spans="7:14" ht="14.25" customHeight="1" x14ac:dyDescent="0.2">
      <c r="G725" s="78"/>
      <c r="H725" s="79"/>
      <c r="M725" s="79"/>
      <c r="N725" s="81"/>
    </row>
    <row r="726" spans="7:14" ht="14.25" customHeight="1" x14ac:dyDescent="0.2">
      <c r="G726" s="78"/>
      <c r="H726" s="79"/>
      <c r="M726" s="79"/>
      <c r="N726" s="81"/>
    </row>
    <row r="727" spans="7:14" ht="14.25" customHeight="1" x14ac:dyDescent="0.2">
      <c r="G727" s="78"/>
      <c r="H727" s="79"/>
      <c r="M727" s="79"/>
      <c r="N727" s="81"/>
    </row>
    <row r="728" spans="7:14" ht="14.25" customHeight="1" x14ac:dyDescent="0.2">
      <c r="G728" s="78"/>
      <c r="H728" s="79"/>
      <c r="M728" s="79"/>
      <c r="N728" s="81"/>
    </row>
    <row r="729" spans="7:14" ht="14.25" customHeight="1" x14ac:dyDescent="0.2">
      <c r="G729" s="78"/>
      <c r="H729" s="79"/>
      <c r="M729" s="79"/>
      <c r="N729" s="81"/>
    </row>
    <row r="730" spans="7:14" ht="14.25" customHeight="1" x14ac:dyDescent="0.2">
      <c r="G730" s="78"/>
      <c r="H730" s="79"/>
      <c r="M730" s="79"/>
      <c r="N730" s="81"/>
    </row>
    <row r="731" spans="7:14" ht="14.25" customHeight="1" x14ac:dyDescent="0.2">
      <c r="G731" s="78"/>
      <c r="H731" s="79"/>
      <c r="M731" s="79"/>
      <c r="N731" s="81"/>
    </row>
    <row r="732" spans="7:14" ht="14.25" customHeight="1" x14ac:dyDescent="0.2">
      <c r="G732" s="78"/>
      <c r="H732" s="79"/>
      <c r="M732" s="79"/>
      <c r="N732" s="81"/>
    </row>
    <row r="733" spans="7:14" ht="14.25" customHeight="1" x14ac:dyDescent="0.2">
      <c r="G733" s="78"/>
      <c r="H733" s="79"/>
      <c r="M733" s="79"/>
      <c r="N733" s="81"/>
    </row>
    <row r="734" spans="7:14" ht="14.25" customHeight="1" x14ac:dyDescent="0.2">
      <c r="G734" s="78"/>
      <c r="H734" s="79"/>
      <c r="M734" s="79"/>
      <c r="N734" s="81"/>
    </row>
    <row r="735" spans="7:14" ht="14.25" customHeight="1" x14ac:dyDescent="0.2">
      <c r="G735" s="78"/>
      <c r="H735" s="79"/>
      <c r="M735" s="79"/>
      <c r="N735" s="81"/>
    </row>
    <row r="736" spans="7:14" ht="14.25" customHeight="1" x14ac:dyDescent="0.2">
      <c r="G736" s="78"/>
      <c r="H736" s="79"/>
      <c r="M736" s="79"/>
      <c r="N736" s="81"/>
    </row>
    <row r="737" spans="7:14" ht="14.25" customHeight="1" x14ac:dyDescent="0.2">
      <c r="G737" s="78"/>
      <c r="H737" s="79"/>
      <c r="M737" s="79"/>
      <c r="N737" s="81"/>
    </row>
    <row r="738" spans="7:14" ht="14.25" customHeight="1" x14ac:dyDescent="0.2">
      <c r="G738" s="78"/>
      <c r="H738" s="79"/>
      <c r="M738" s="79"/>
      <c r="N738" s="81"/>
    </row>
    <row r="739" spans="7:14" ht="14.25" customHeight="1" x14ac:dyDescent="0.2">
      <c r="G739" s="78"/>
      <c r="H739" s="79"/>
      <c r="M739" s="79"/>
      <c r="N739" s="81"/>
    </row>
    <row r="740" spans="7:14" ht="14.25" customHeight="1" x14ac:dyDescent="0.2">
      <c r="G740" s="78"/>
      <c r="H740" s="79"/>
      <c r="M740" s="79"/>
      <c r="N740" s="81"/>
    </row>
    <row r="741" spans="7:14" ht="14.25" customHeight="1" x14ac:dyDescent="0.2">
      <c r="G741" s="78"/>
      <c r="H741" s="79"/>
      <c r="M741" s="79"/>
      <c r="N741" s="81"/>
    </row>
    <row r="742" spans="7:14" ht="14.25" customHeight="1" x14ac:dyDescent="0.2">
      <c r="G742" s="78"/>
      <c r="H742" s="79"/>
      <c r="M742" s="79"/>
      <c r="N742" s="81"/>
    </row>
    <row r="743" spans="7:14" ht="14.25" customHeight="1" x14ac:dyDescent="0.2">
      <c r="G743" s="78"/>
      <c r="H743" s="79"/>
      <c r="M743" s="79"/>
      <c r="N743" s="81"/>
    </row>
    <row r="744" spans="7:14" ht="14.25" customHeight="1" x14ac:dyDescent="0.2">
      <c r="G744" s="78"/>
      <c r="H744" s="79"/>
      <c r="M744" s="79"/>
      <c r="N744" s="81"/>
    </row>
    <row r="745" spans="7:14" ht="14.25" customHeight="1" x14ac:dyDescent="0.2">
      <c r="G745" s="78"/>
      <c r="H745" s="79"/>
      <c r="M745" s="79"/>
      <c r="N745" s="81"/>
    </row>
    <row r="746" spans="7:14" ht="14.25" customHeight="1" x14ac:dyDescent="0.2">
      <c r="G746" s="78"/>
      <c r="H746" s="79"/>
      <c r="M746" s="79"/>
      <c r="N746" s="81"/>
    </row>
    <row r="747" spans="7:14" ht="14.25" customHeight="1" x14ac:dyDescent="0.2">
      <c r="G747" s="78"/>
      <c r="H747" s="79"/>
      <c r="M747" s="79"/>
      <c r="N747" s="81"/>
    </row>
    <row r="748" spans="7:14" ht="14.25" customHeight="1" x14ac:dyDescent="0.2">
      <c r="G748" s="78"/>
      <c r="H748" s="79"/>
      <c r="M748" s="79"/>
      <c r="N748" s="81"/>
    </row>
    <row r="749" spans="7:14" ht="14.25" customHeight="1" x14ac:dyDescent="0.2">
      <c r="G749" s="78"/>
      <c r="H749" s="79"/>
      <c r="M749" s="79"/>
      <c r="N749" s="81"/>
    </row>
    <row r="750" spans="7:14" ht="14.25" customHeight="1" x14ac:dyDescent="0.2">
      <c r="G750" s="78"/>
      <c r="H750" s="79"/>
      <c r="M750" s="79"/>
      <c r="N750" s="81"/>
    </row>
    <row r="751" spans="7:14" ht="14.25" customHeight="1" x14ac:dyDescent="0.2">
      <c r="G751" s="78"/>
      <c r="H751" s="79"/>
      <c r="M751" s="79"/>
      <c r="N751" s="81"/>
    </row>
    <row r="752" spans="7:14" ht="14.25" customHeight="1" x14ac:dyDescent="0.2">
      <c r="G752" s="78"/>
      <c r="H752" s="79"/>
      <c r="M752" s="79"/>
      <c r="N752" s="81"/>
    </row>
    <row r="753" spans="7:14" ht="14.25" customHeight="1" x14ac:dyDescent="0.2">
      <c r="G753" s="78"/>
      <c r="H753" s="79"/>
      <c r="M753" s="79"/>
      <c r="N753" s="81"/>
    </row>
    <row r="754" spans="7:14" ht="14.25" customHeight="1" x14ac:dyDescent="0.2">
      <c r="G754" s="78"/>
      <c r="H754" s="79"/>
      <c r="M754" s="79"/>
      <c r="N754" s="81"/>
    </row>
    <row r="755" spans="7:14" ht="14.25" customHeight="1" x14ac:dyDescent="0.2">
      <c r="G755" s="78"/>
      <c r="H755" s="79"/>
      <c r="M755" s="79"/>
      <c r="N755" s="81"/>
    </row>
    <row r="756" spans="7:14" ht="14.25" customHeight="1" x14ac:dyDescent="0.2">
      <c r="G756" s="78"/>
      <c r="H756" s="79"/>
      <c r="M756" s="79"/>
      <c r="N756" s="81"/>
    </row>
    <row r="757" spans="7:14" ht="14.25" customHeight="1" x14ac:dyDescent="0.2">
      <c r="G757" s="78"/>
      <c r="H757" s="79"/>
      <c r="M757" s="79"/>
      <c r="N757" s="81"/>
    </row>
    <row r="758" spans="7:14" ht="14.25" customHeight="1" x14ac:dyDescent="0.2">
      <c r="G758" s="78"/>
      <c r="H758" s="79"/>
      <c r="M758" s="79"/>
      <c r="N758" s="81"/>
    </row>
    <row r="759" spans="7:14" ht="14.25" customHeight="1" x14ac:dyDescent="0.2">
      <c r="G759" s="78"/>
      <c r="H759" s="79"/>
      <c r="M759" s="79"/>
      <c r="N759" s="81"/>
    </row>
    <row r="760" spans="7:14" ht="14.25" customHeight="1" x14ac:dyDescent="0.2">
      <c r="G760" s="78"/>
      <c r="H760" s="79"/>
      <c r="M760" s="79"/>
      <c r="N760" s="81"/>
    </row>
    <row r="761" spans="7:14" ht="14.25" customHeight="1" x14ac:dyDescent="0.2">
      <c r="G761" s="78"/>
      <c r="H761" s="79"/>
      <c r="M761" s="79"/>
      <c r="N761" s="81"/>
    </row>
    <row r="762" spans="7:14" ht="14.25" customHeight="1" x14ac:dyDescent="0.2">
      <c r="G762" s="78"/>
      <c r="H762" s="79"/>
      <c r="M762" s="79"/>
      <c r="N762" s="81"/>
    </row>
    <row r="763" spans="7:14" ht="14.25" customHeight="1" x14ac:dyDescent="0.2">
      <c r="G763" s="78"/>
      <c r="H763" s="79"/>
      <c r="M763" s="79"/>
      <c r="N763" s="81"/>
    </row>
    <row r="764" spans="7:14" ht="14.25" customHeight="1" x14ac:dyDescent="0.2">
      <c r="G764" s="78"/>
      <c r="H764" s="79"/>
      <c r="M764" s="79"/>
      <c r="N764" s="81"/>
    </row>
    <row r="765" spans="7:14" ht="14.25" customHeight="1" x14ac:dyDescent="0.2">
      <c r="G765" s="78"/>
      <c r="H765" s="79"/>
      <c r="M765" s="79"/>
      <c r="N765" s="81"/>
    </row>
    <row r="766" spans="7:14" ht="14.25" customHeight="1" x14ac:dyDescent="0.2">
      <c r="G766" s="78"/>
      <c r="H766" s="79"/>
      <c r="M766" s="79"/>
      <c r="N766" s="81"/>
    </row>
    <row r="767" spans="7:14" ht="14.25" customHeight="1" x14ac:dyDescent="0.2">
      <c r="G767" s="78"/>
      <c r="H767" s="79"/>
      <c r="M767" s="79"/>
      <c r="N767" s="81"/>
    </row>
    <row r="768" spans="7:14" ht="14.25" customHeight="1" x14ac:dyDescent="0.2">
      <c r="G768" s="78"/>
      <c r="H768" s="79"/>
      <c r="M768" s="79"/>
      <c r="N768" s="81"/>
    </row>
    <row r="769" spans="7:14" ht="14.25" customHeight="1" x14ac:dyDescent="0.2">
      <c r="G769" s="78"/>
      <c r="H769" s="79"/>
      <c r="M769" s="79"/>
      <c r="N769" s="81"/>
    </row>
    <row r="770" spans="7:14" ht="14.25" customHeight="1" x14ac:dyDescent="0.2">
      <c r="G770" s="78"/>
      <c r="H770" s="79"/>
      <c r="M770" s="79"/>
      <c r="N770" s="81"/>
    </row>
    <row r="771" spans="7:14" ht="14.25" customHeight="1" x14ac:dyDescent="0.2">
      <c r="G771" s="78"/>
      <c r="H771" s="79"/>
      <c r="M771" s="79"/>
      <c r="N771" s="81"/>
    </row>
    <row r="772" spans="7:14" ht="14.25" customHeight="1" x14ac:dyDescent="0.2">
      <c r="G772" s="78"/>
      <c r="H772" s="79"/>
      <c r="M772" s="79"/>
      <c r="N772" s="81"/>
    </row>
    <row r="773" spans="7:14" ht="14.25" customHeight="1" x14ac:dyDescent="0.2">
      <c r="G773" s="78"/>
      <c r="H773" s="79"/>
      <c r="M773" s="79"/>
      <c r="N773" s="81"/>
    </row>
    <row r="774" spans="7:14" ht="14.25" customHeight="1" x14ac:dyDescent="0.2">
      <c r="G774" s="78"/>
      <c r="H774" s="79"/>
      <c r="M774" s="79"/>
      <c r="N774" s="81"/>
    </row>
    <row r="775" spans="7:14" ht="14.25" customHeight="1" x14ac:dyDescent="0.2">
      <c r="G775" s="78"/>
      <c r="H775" s="79"/>
      <c r="M775" s="79"/>
      <c r="N775" s="81"/>
    </row>
    <row r="776" spans="7:14" ht="14.25" customHeight="1" x14ac:dyDescent="0.2">
      <c r="G776" s="78"/>
      <c r="H776" s="79"/>
      <c r="M776" s="79"/>
      <c r="N776" s="81"/>
    </row>
    <row r="777" spans="7:14" ht="14.25" customHeight="1" x14ac:dyDescent="0.2">
      <c r="G777" s="78"/>
      <c r="H777" s="79"/>
      <c r="M777" s="79"/>
      <c r="N777" s="81"/>
    </row>
    <row r="778" spans="7:14" ht="14.25" customHeight="1" x14ac:dyDescent="0.2">
      <c r="G778" s="78"/>
      <c r="H778" s="79"/>
      <c r="M778" s="79"/>
      <c r="N778" s="81"/>
    </row>
    <row r="779" spans="7:14" ht="14.25" customHeight="1" x14ac:dyDescent="0.2">
      <c r="G779" s="78"/>
      <c r="H779" s="79"/>
      <c r="M779" s="79"/>
      <c r="N779" s="81"/>
    </row>
    <row r="780" spans="7:14" ht="14.25" customHeight="1" x14ac:dyDescent="0.2">
      <c r="G780" s="78"/>
      <c r="H780" s="79"/>
      <c r="M780" s="79"/>
      <c r="N780" s="81"/>
    </row>
    <row r="781" spans="7:14" ht="14.25" customHeight="1" x14ac:dyDescent="0.2">
      <c r="G781" s="78"/>
      <c r="H781" s="79"/>
      <c r="M781" s="79"/>
      <c r="N781" s="81"/>
    </row>
    <row r="782" spans="7:14" ht="14.25" customHeight="1" x14ac:dyDescent="0.2">
      <c r="G782" s="78"/>
      <c r="H782" s="79"/>
      <c r="M782" s="79"/>
      <c r="N782" s="81"/>
    </row>
    <row r="783" spans="7:14" ht="14.25" customHeight="1" x14ac:dyDescent="0.2">
      <c r="G783" s="78"/>
      <c r="H783" s="79"/>
      <c r="M783" s="79"/>
      <c r="N783" s="81"/>
    </row>
    <row r="784" spans="7:14" ht="14.25" customHeight="1" x14ac:dyDescent="0.2">
      <c r="G784" s="78"/>
      <c r="H784" s="79"/>
      <c r="M784" s="79"/>
      <c r="N784" s="81"/>
    </row>
    <row r="785" spans="7:14" ht="14.25" customHeight="1" x14ac:dyDescent="0.2">
      <c r="G785" s="78"/>
      <c r="H785" s="79"/>
      <c r="M785" s="79"/>
      <c r="N785" s="81"/>
    </row>
    <row r="786" spans="7:14" ht="14.25" customHeight="1" x14ac:dyDescent="0.2">
      <c r="G786" s="78"/>
      <c r="H786" s="79"/>
      <c r="M786" s="79"/>
      <c r="N786" s="81"/>
    </row>
    <row r="787" spans="7:14" ht="14.25" customHeight="1" x14ac:dyDescent="0.2">
      <c r="G787" s="78"/>
      <c r="H787" s="79"/>
      <c r="M787" s="79"/>
      <c r="N787" s="81"/>
    </row>
    <row r="788" spans="7:14" ht="14.25" customHeight="1" x14ac:dyDescent="0.2">
      <c r="G788" s="78"/>
      <c r="H788" s="79"/>
      <c r="M788" s="79"/>
      <c r="N788" s="81"/>
    </row>
    <row r="789" spans="7:14" ht="14.25" customHeight="1" x14ac:dyDescent="0.2">
      <c r="G789" s="78"/>
      <c r="H789" s="79"/>
      <c r="M789" s="79"/>
      <c r="N789" s="81"/>
    </row>
    <row r="790" spans="7:14" ht="14.25" customHeight="1" x14ac:dyDescent="0.2">
      <c r="G790" s="78"/>
      <c r="H790" s="79"/>
      <c r="M790" s="79"/>
      <c r="N790" s="81"/>
    </row>
    <row r="791" spans="7:14" ht="14.25" customHeight="1" x14ac:dyDescent="0.2">
      <c r="G791" s="78"/>
      <c r="H791" s="79"/>
      <c r="M791" s="79"/>
      <c r="N791" s="81"/>
    </row>
    <row r="792" spans="7:14" ht="14.25" customHeight="1" x14ac:dyDescent="0.2">
      <c r="G792" s="78"/>
      <c r="H792" s="79"/>
      <c r="M792" s="79"/>
      <c r="N792" s="81"/>
    </row>
    <row r="793" spans="7:14" ht="14.25" customHeight="1" x14ac:dyDescent="0.2">
      <c r="G793" s="78"/>
      <c r="H793" s="79"/>
      <c r="M793" s="79"/>
      <c r="N793" s="81"/>
    </row>
    <row r="794" spans="7:14" ht="14.25" customHeight="1" x14ac:dyDescent="0.2">
      <c r="G794" s="78"/>
      <c r="H794" s="79"/>
      <c r="M794" s="79"/>
      <c r="N794" s="81"/>
    </row>
    <row r="795" spans="7:14" ht="14.25" customHeight="1" x14ac:dyDescent="0.2">
      <c r="G795" s="78"/>
      <c r="H795" s="79"/>
      <c r="M795" s="79"/>
      <c r="N795" s="81"/>
    </row>
    <row r="796" spans="7:14" ht="14.25" customHeight="1" x14ac:dyDescent="0.2">
      <c r="G796" s="78"/>
      <c r="H796" s="79"/>
      <c r="M796" s="79"/>
      <c r="N796" s="81"/>
    </row>
    <row r="797" spans="7:14" ht="14.25" customHeight="1" x14ac:dyDescent="0.2">
      <c r="G797" s="78"/>
      <c r="H797" s="79"/>
      <c r="M797" s="79"/>
      <c r="N797" s="81"/>
    </row>
    <row r="798" spans="7:14" ht="14.25" customHeight="1" x14ac:dyDescent="0.2">
      <c r="G798" s="78"/>
      <c r="H798" s="79"/>
      <c r="M798" s="79"/>
      <c r="N798" s="81"/>
    </row>
    <row r="799" spans="7:14" ht="14.25" customHeight="1" x14ac:dyDescent="0.2">
      <c r="G799" s="78"/>
      <c r="H799" s="79"/>
      <c r="M799" s="79"/>
      <c r="N799" s="81"/>
    </row>
    <row r="800" spans="7:14" ht="14.25" customHeight="1" x14ac:dyDescent="0.2">
      <c r="G800" s="78"/>
      <c r="H800" s="79"/>
      <c r="M800" s="79"/>
      <c r="N800" s="81"/>
    </row>
    <row r="801" spans="7:14" ht="14.25" customHeight="1" x14ac:dyDescent="0.2">
      <c r="G801" s="78"/>
      <c r="H801" s="79"/>
      <c r="M801" s="79"/>
      <c r="N801" s="81"/>
    </row>
    <row r="802" spans="7:14" ht="14.25" customHeight="1" x14ac:dyDescent="0.2">
      <c r="G802" s="78"/>
      <c r="H802" s="79"/>
      <c r="M802" s="79"/>
      <c r="N802" s="81"/>
    </row>
    <row r="803" spans="7:14" ht="14.25" customHeight="1" x14ac:dyDescent="0.2">
      <c r="G803" s="78"/>
      <c r="H803" s="79"/>
      <c r="M803" s="79"/>
      <c r="N803" s="81"/>
    </row>
    <row r="804" spans="7:14" ht="14.25" customHeight="1" x14ac:dyDescent="0.2">
      <c r="G804" s="78"/>
      <c r="H804" s="79"/>
      <c r="M804" s="79"/>
      <c r="N804" s="81"/>
    </row>
    <row r="805" spans="7:14" ht="14.25" customHeight="1" x14ac:dyDescent="0.2">
      <c r="G805" s="78"/>
      <c r="H805" s="79"/>
      <c r="M805" s="79"/>
      <c r="N805" s="81"/>
    </row>
    <row r="806" spans="7:14" ht="14.25" customHeight="1" x14ac:dyDescent="0.2">
      <c r="G806" s="78"/>
      <c r="H806" s="79"/>
      <c r="M806" s="79"/>
      <c r="N806" s="81"/>
    </row>
    <row r="807" spans="7:14" ht="14.25" customHeight="1" x14ac:dyDescent="0.2">
      <c r="G807" s="78"/>
      <c r="H807" s="79"/>
      <c r="M807" s="79"/>
      <c r="N807" s="81"/>
    </row>
    <row r="808" spans="7:14" ht="14.25" customHeight="1" x14ac:dyDescent="0.2">
      <c r="G808" s="78"/>
      <c r="H808" s="79"/>
      <c r="M808" s="79"/>
      <c r="N808" s="81"/>
    </row>
    <row r="809" spans="7:14" ht="14.25" customHeight="1" x14ac:dyDescent="0.2">
      <c r="G809" s="78"/>
      <c r="H809" s="79"/>
      <c r="M809" s="79"/>
      <c r="N809" s="81"/>
    </row>
    <row r="810" spans="7:14" ht="14.25" customHeight="1" x14ac:dyDescent="0.2">
      <c r="G810" s="78"/>
      <c r="H810" s="79"/>
      <c r="M810" s="79"/>
      <c r="N810" s="81"/>
    </row>
    <row r="811" spans="7:14" ht="14.25" customHeight="1" x14ac:dyDescent="0.2">
      <c r="G811" s="78"/>
      <c r="H811" s="79"/>
      <c r="M811" s="79"/>
      <c r="N811" s="81"/>
    </row>
    <row r="812" spans="7:14" ht="14.25" customHeight="1" x14ac:dyDescent="0.2">
      <c r="G812" s="78"/>
      <c r="H812" s="79"/>
      <c r="M812" s="79"/>
      <c r="N812" s="81"/>
    </row>
    <row r="813" spans="7:14" ht="14.25" customHeight="1" x14ac:dyDescent="0.2">
      <c r="G813" s="78"/>
      <c r="H813" s="79"/>
      <c r="M813" s="79"/>
      <c r="N813" s="81"/>
    </row>
    <row r="814" spans="7:14" ht="14.25" customHeight="1" x14ac:dyDescent="0.2">
      <c r="G814" s="78"/>
      <c r="H814" s="79"/>
      <c r="M814" s="79"/>
      <c r="N814" s="81"/>
    </row>
    <row r="815" spans="7:14" ht="14.25" customHeight="1" x14ac:dyDescent="0.2">
      <c r="G815" s="78"/>
      <c r="H815" s="79"/>
      <c r="M815" s="79"/>
      <c r="N815" s="81"/>
    </row>
    <row r="816" spans="7:14" ht="14.25" customHeight="1" x14ac:dyDescent="0.2">
      <c r="G816" s="78"/>
      <c r="H816" s="79"/>
      <c r="M816" s="79"/>
      <c r="N816" s="81"/>
    </row>
    <row r="817" spans="7:14" ht="14.25" customHeight="1" x14ac:dyDescent="0.2">
      <c r="G817" s="78"/>
      <c r="H817" s="79"/>
      <c r="M817" s="79"/>
      <c r="N817" s="81"/>
    </row>
    <row r="818" spans="7:14" ht="14.25" customHeight="1" x14ac:dyDescent="0.2">
      <c r="G818" s="78"/>
      <c r="H818" s="79"/>
      <c r="M818" s="79"/>
      <c r="N818" s="81"/>
    </row>
    <row r="819" spans="7:14" ht="14.25" customHeight="1" x14ac:dyDescent="0.2">
      <c r="G819" s="78"/>
      <c r="H819" s="79"/>
      <c r="M819" s="79"/>
      <c r="N819" s="81"/>
    </row>
    <row r="820" spans="7:14" ht="14.25" customHeight="1" x14ac:dyDescent="0.2">
      <c r="G820" s="78"/>
      <c r="H820" s="79"/>
      <c r="M820" s="79"/>
      <c r="N820" s="81"/>
    </row>
    <row r="821" spans="7:14" ht="14.25" customHeight="1" x14ac:dyDescent="0.2">
      <c r="G821" s="78"/>
      <c r="H821" s="79"/>
      <c r="M821" s="79"/>
      <c r="N821" s="81"/>
    </row>
    <row r="822" spans="7:14" ht="14.25" customHeight="1" x14ac:dyDescent="0.2">
      <c r="G822" s="78"/>
      <c r="H822" s="79"/>
      <c r="M822" s="79"/>
      <c r="N822" s="81"/>
    </row>
    <row r="823" spans="7:14" ht="14.25" customHeight="1" x14ac:dyDescent="0.2">
      <c r="G823" s="78"/>
      <c r="H823" s="79"/>
      <c r="M823" s="79"/>
      <c r="N823" s="81"/>
    </row>
    <row r="824" spans="7:14" ht="14.25" customHeight="1" x14ac:dyDescent="0.2">
      <c r="G824" s="78"/>
      <c r="H824" s="79"/>
      <c r="M824" s="79"/>
      <c r="N824" s="81"/>
    </row>
    <row r="825" spans="7:14" ht="14.25" customHeight="1" x14ac:dyDescent="0.2">
      <c r="G825" s="78"/>
      <c r="H825" s="79"/>
      <c r="M825" s="79"/>
      <c r="N825" s="81"/>
    </row>
    <row r="826" spans="7:14" ht="14.25" customHeight="1" x14ac:dyDescent="0.2">
      <c r="G826" s="78"/>
      <c r="H826" s="79"/>
      <c r="M826" s="79"/>
      <c r="N826" s="81"/>
    </row>
    <row r="827" spans="7:14" ht="14.25" customHeight="1" x14ac:dyDescent="0.2">
      <c r="G827" s="78"/>
      <c r="H827" s="79"/>
      <c r="M827" s="79"/>
      <c r="N827" s="81"/>
    </row>
    <row r="828" spans="7:14" ht="14.25" customHeight="1" x14ac:dyDescent="0.2">
      <c r="G828" s="78"/>
      <c r="H828" s="79"/>
      <c r="M828" s="79"/>
      <c r="N828" s="81"/>
    </row>
    <row r="829" spans="7:14" ht="14.25" customHeight="1" x14ac:dyDescent="0.2">
      <c r="G829" s="78"/>
      <c r="H829" s="79"/>
      <c r="M829" s="79"/>
      <c r="N829" s="81"/>
    </row>
    <row r="830" spans="7:14" ht="14.25" customHeight="1" x14ac:dyDescent="0.2">
      <c r="G830" s="78"/>
      <c r="H830" s="79"/>
      <c r="M830" s="79"/>
      <c r="N830" s="81"/>
    </row>
    <row r="831" spans="7:14" ht="14.25" customHeight="1" x14ac:dyDescent="0.2">
      <c r="G831" s="78"/>
      <c r="H831" s="79"/>
      <c r="M831" s="79"/>
      <c r="N831" s="81"/>
    </row>
    <row r="832" spans="7:14" ht="14.25" customHeight="1" x14ac:dyDescent="0.2">
      <c r="G832" s="78"/>
      <c r="H832" s="79"/>
      <c r="M832" s="79"/>
      <c r="N832" s="81"/>
    </row>
    <row r="833" spans="7:14" ht="14.25" customHeight="1" x14ac:dyDescent="0.2">
      <c r="G833" s="78"/>
      <c r="H833" s="79"/>
      <c r="M833" s="79"/>
      <c r="N833" s="81"/>
    </row>
    <row r="834" spans="7:14" ht="14.25" customHeight="1" x14ac:dyDescent="0.2">
      <c r="G834" s="78"/>
      <c r="H834" s="79"/>
      <c r="M834" s="79"/>
      <c r="N834" s="81"/>
    </row>
    <row r="835" spans="7:14" ht="14.25" customHeight="1" x14ac:dyDescent="0.2">
      <c r="G835" s="78"/>
      <c r="H835" s="79"/>
      <c r="M835" s="79"/>
      <c r="N835" s="81"/>
    </row>
    <row r="836" spans="7:14" ht="14.25" customHeight="1" x14ac:dyDescent="0.2">
      <c r="G836" s="78"/>
      <c r="H836" s="79"/>
      <c r="M836" s="79"/>
      <c r="N836" s="81"/>
    </row>
    <row r="837" spans="7:14" ht="14.25" customHeight="1" x14ac:dyDescent="0.2">
      <c r="G837" s="78"/>
      <c r="H837" s="79"/>
      <c r="M837" s="79"/>
      <c r="N837" s="81"/>
    </row>
    <row r="838" spans="7:14" ht="14.25" customHeight="1" x14ac:dyDescent="0.2">
      <c r="G838" s="78"/>
      <c r="H838" s="79"/>
      <c r="M838" s="79"/>
      <c r="N838" s="81"/>
    </row>
    <row r="839" spans="7:14" ht="14.25" customHeight="1" x14ac:dyDescent="0.2">
      <c r="G839" s="78"/>
      <c r="H839" s="79"/>
      <c r="M839" s="79"/>
      <c r="N839" s="81"/>
    </row>
    <row r="840" spans="7:14" ht="14.25" customHeight="1" x14ac:dyDescent="0.2">
      <c r="G840" s="78"/>
      <c r="H840" s="79"/>
      <c r="M840" s="79"/>
      <c r="N840" s="81"/>
    </row>
    <row r="841" spans="7:14" ht="14.25" customHeight="1" x14ac:dyDescent="0.2">
      <c r="G841" s="78"/>
      <c r="H841" s="79"/>
      <c r="M841" s="79"/>
      <c r="N841" s="81"/>
    </row>
    <row r="842" spans="7:14" ht="14.25" customHeight="1" x14ac:dyDescent="0.2">
      <c r="G842" s="78"/>
      <c r="H842" s="79"/>
      <c r="M842" s="79"/>
      <c r="N842" s="81"/>
    </row>
    <row r="843" spans="7:14" ht="14.25" customHeight="1" x14ac:dyDescent="0.2">
      <c r="G843" s="78"/>
      <c r="H843" s="79"/>
      <c r="M843" s="79"/>
      <c r="N843" s="81"/>
    </row>
    <row r="844" spans="7:14" ht="14.25" customHeight="1" x14ac:dyDescent="0.2">
      <c r="G844" s="78"/>
      <c r="H844" s="79"/>
      <c r="M844" s="79"/>
      <c r="N844" s="81"/>
    </row>
    <row r="845" spans="7:14" ht="14.25" customHeight="1" x14ac:dyDescent="0.2">
      <c r="G845" s="78"/>
      <c r="H845" s="79"/>
      <c r="M845" s="79"/>
      <c r="N845" s="81"/>
    </row>
    <row r="846" spans="7:14" ht="14.25" customHeight="1" x14ac:dyDescent="0.2">
      <c r="G846" s="78"/>
      <c r="H846" s="79"/>
      <c r="M846" s="79"/>
      <c r="N846" s="81"/>
    </row>
    <row r="847" spans="7:14" ht="14.25" customHeight="1" x14ac:dyDescent="0.2">
      <c r="G847" s="78"/>
      <c r="H847" s="79"/>
      <c r="M847" s="79"/>
      <c r="N847" s="81"/>
    </row>
    <row r="848" spans="7:14" ht="14.25" customHeight="1" x14ac:dyDescent="0.2">
      <c r="G848" s="78"/>
      <c r="H848" s="79"/>
      <c r="M848" s="79"/>
      <c r="N848" s="81"/>
    </row>
    <row r="849" spans="7:14" ht="14.25" customHeight="1" x14ac:dyDescent="0.2">
      <c r="G849" s="78"/>
      <c r="H849" s="79"/>
      <c r="M849" s="79"/>
      <c r="N849" s="81"/>
    </row>
    <row r="850" spans="7:14" ht="14.25" customHeight="1" x14ac:dyDescent="0.2">
      <c r="G850" s="78"/>
      <c r="H850" s="79"/>
      <c r="M850" s="79"/>
      <c r="N850" s="81"/>
    </row>
    <row r="851" spans="7:14" ht="14.25" customHeight="1" x14ac:dyDescent="0.2">
      <c r="G851" s="78"/>
      <c r="H851" s="79"/>
      <c r="M851" s="79"/>
      <c r="N851" s="81"/>
    </row>
    <row r="852" spans="7:14" ht="14.25" customHeight="1" x14ac:dyDescent="0.2">
      <c r="G852" s="78"/>
      <c r="H852" s="79"/>
      <c r="M852" s="79"/>
      <c r="N852" s="81"/>
    </row>
    <row r="853" spans="7:14" ht="14.25" customHeight="1" x14ac:dyDescent="0.2">
      <c r="G853" s="78"/>
      <c r="H853" s="79"/>
      <c r="M853" s="79"/>
      <c r="N853" s="81"/>
    </row>
    <row r="854" spans="7:14" ht="14.25" customHeight="1" x14ac:dyDescent="0.2">
      <c r="G854" s="78"/>
      <c r="H854" s="79"/>
      <c r="M854" s="79"/>
      <c r="N854" s="81"/>
    </row>
    <row r="855" spans="7:14" ht="14.25" customHeight="1" x14ac:dyDescent="0.2">
      <c r="G855" s="78"/>
      <c r="H855" s="79"/>
      <c r="M855" s="79"/>
      <c r="N855" s="81"/>
    </row>
    <row r="856" spans="7:14" ht="14.25" customHeight="1" x14ac:dyDescent="0.2">
      <c r="G856" s="78"/>
      <c r="H856" s="79"/>
      <c r="M856" s="79"/>
      <c r="N856" s="81"/>
    </row>
    <row r="857" spans="7:14" ht="14.25" customHeight="1" x14ac:dyDescent="0.2">
      <c r="G857" s="78"/>
      <c r="H857" s="79"/>
      <c r="M857" s="79"/>
      <c r="N857" s="81"/>
    </row>
    <row r="858" spans="7:14" ht="14.25" customHeight="1" x14ac:dyDescent="0.2">
      <c r="G858" s="78"/>
      <c r="H858" s="79"/>
      <c r="M858" s="79"/>
      <c r="N858" s="81"/>
    </row>
    <row r="859" spans="7:14" ht="14.25" customHeight="1" x14ac:dyDescent="0.2">
      <c r="G859" s="78"/>
      <c r="H859" s="79"/>
      <c r="M859" s="79"/>
      <c r="N859" s="81"/>
    </row>
    <row r="860" spans="7:14" ht="14.25" customHeight="1" x14ac:dyDescent="0.2">
      <c r="G860" s="78"/>
      <c r="H860" s="79"/>
      <c r="M860" s="79"/>
      <c r="N860" s="81"/>
    </row>
    <row r="861" spans="7:14" ht="14.25" customHeight="1" x14ac:dyDescent="0.2">
      <c r="G861" s="78"/>
      <c r="H861" s="79"/>
      <c r="M861" s="79"/>
      <c r="N861" s="81"/>
    </row>
    <row r="862" spans="7:14" ht="14.25" customHeight="1" x14ac:dyDescent="0.2">
      <c r="G862" s="78"/>
      <c r="H862" s="79"/>
      <c r="M862" s="79"/>
      <c r="N862" s="81"/>
    </row>
    <row r="863" spans="7:14" ht="14.25" customHeight="1" x14ac:dyDescent="0.2">
      <c r="G863" s="78"/>
      <c r="H863" s="79"/>
      <c r="M863" s="79"/>
      <c r="N863" s="81"/>
    </row>
    <row r="864" spans="7:14" ht="14.25" customHeight="1" x14ac:dyDescent="0.2">
      <c r="G864" s="78"/>
      <c r="H864" s="79"/>
      <c r="M864" s="79"/>
      <c r="N864" s="81"/>
    </row>
    <row r="865" spans="7:14" ht="14.25" customHeight="1" x14ac:dyDescent="0.2">
      <c r="G865" s="78"/>
      <c r="H865" s="79"/>
      <c r="M865" s="79"/>
      <c r="N865" s="81"/>
    </row>
    <row r="866" spans="7:14" ht="14.25" customHeight="1" x14ac:dyDescent="0.2">
      <c r="G866" s="78"/>
      <c r="H866" s="79"/>
      <c r="M866" s="79"/>
      <c r="N866" s="81"/>
    </row>
    <row r="867" spans="7:14" ht="14.25" customHeight="1" x14ac:dyDescent="0.2">
      <c r="G867" s="78"/>
      <c r="H867" s="79"/>
      <c r="M867" s="79"/>
      <c r="N867" s="81"/>
    </row>
    <row r="868" spans="7:14" ht="14.25" customHeight="1" x14ac:dyDescent="0.2">
      <c r="G868" s="78"/>
      <c r="H868" s="79"/>
      <c r="M868" s="79"/>
      <c r="N868" s="81"/>
    </row>
    <row r="869" spans="7:14" ht="14.25" customHeight="1" x14ac:dyDescent="0.2">
      <c r="G869" s="78"/>
      <c r="H869" s="79"/>
      <c r="M869" s="79"/>
      <c r="N869" s="81"/>
    </row>
    <row r="870" spans="7:14" ht="14.25" customHeight="1" x14ac:dyDescent="0.2">
      <c r="G870" s="78"/>
      <c r="H870" s="79"/>
      <c r="M870" s="79"/>
      <c r="N870" s="81"/>
    </row>
    <row r="871" spans="7:14" ht="14.25" customHeight="1" x14ac:dyDescent="0.2">
      <c r="G871" s="78"/>
      <c r="H871" s="79"/>
      <c r="M871" s="79"/>
      <c r="N871" s="81"/>
    </row>
    <row r="872" spans="7:14" ht="14.25" customHeight="1" x14ac:dyDescent="0.2">
      <c r="G872" s="78"/>
      <c r="H872" s="79"/>
      <c r="M872" s="79"/>
      <c r="N872" s="81"/>
    </row>
    <row r="873" spans="7:14" ht="14.25" customHeight="1" x14ac:dyDescent="0.2">
      <c r="G873" s="78"/>
      <c r="H873" s="79"/>
      <c r="M873" s="79"/>
      <c r="N873" s="81"/>
    </row>
    <row r="874" spans="7:14" ht="14.25" customHeight="1" x14ac:dyDescent="0.2">
      <c r="G874" s="78"/>
      <c r="H874" s="79"/>
      <c r="M874" s="79"/>
      <c r="N874" s="81"/>
    </row>
    <row r="875" spans="7:14" ht="14.25" customHeight="1" x14ac:dyDescent="0.2">
      <c r="G875" s="78"/>
      <c r="H875" s="79"/>
      <c r="M875" s="79"/>
      <c r="N875" s="81"/>
    </row>
    <row r="876" spans="7:14" ht="14.25" customHeight="1" x14ac:dyDescent="0.2">
      <c r="G876" s="78"/>
      <c r="H876" s="79"/>
      <c r="M876" s="79"/>
      <c r="N876" s="81"/>
    </row>
    <row r="877" spans="7:14" ht="14.25" customHeight="1" x14ac:dyDescent="0.2">
      <c r="G877" s="78"/>
      <c r="H877" s="79"/>
      <c r="M877" s="79"/>
      <c r="N877" s="81"/>
    </row>
    <row r="878" spans="7:14" ht="14.25" customHeight="1" x14ac:dyDescent="0.2">
      <c r="G878" s="78"/>
      <c r="H878" s="79"/>
      <c r="M878" s="79"/>
      <c r="N878" s="81"/>
    </row>
    <row r="879" spans="7:14" ht="14.25" customHeight="1" x14ac:dyDescent="0.2">
      <c r="G879" s="78"/>
      <c r="H879" s="79"/>
      <c r="M879" s="79"/>
      <c r="N879" s="81"/>
    </row>
    <row r="880" spans="7:14" ht="14.25" customHeight="1" x14ac:dyDescent="0.2">
      <c r="G880" s="78"/>
      <c r="H880" s="79"/>
      <c r="M880" s="79"/>
      <c r="N880" s="81"/>
    </row>
    <row r="881" spans="7:14" ht="14.25" customHeight="1" x14ac:dyDescent="0.2">
      <c r="G881" s="78"/>
      <c r="H881" s="79"/>
      <c r="M881" s="79"/>
      <c r="N881" s="81"/>
    </row>
    <row r="882" spans="7:14" ht="14.25" customHeight="1" x14ac:dyDescent="0.2">
      <c r="G882" s="78"/>
      <c r="H882" s="79"/>
      <c r="M882" s="79"/>
      <c r="N882" s="81"/>
    </row>
    <row r="883" spans="7:14" ht="14.25" customHeight="1" x14ac:dyDescent="0.2">
      <c r="G883" s="78"/>
      <c r="H883" s="79"/>
      <c r="M883" s="79"/>
      <c r="N883" s="81"/>
    </row>
    <row r="884" spans="7:14" ht="14.25" customHeight="1" x14ac:dyDescent="0.2">
      <c r="G884" s="78"/>
      <c r="H884" s="79"/>
      <c r="M884" s="79"/>
      <c r="N884" s="81"/>
    </row>
    <row r="885" spans="7:14" ht="14.25" customHeight="1" x14ac:dyDescent="0.2">
      <c r="G885" s="78"/>
      <c r="H885" s="79"/>
      <c r="M885" s="79"/>
      <c r="N885" s="81"/>
    </row>
    <row r="886" spans="7:14" ht="14.25" customHeight="1" x14ac:dyDescent="0.2">
      <c r="G886" s="78"/>
      <c r="H886" s="79"/>
      <c r="M886" s="79"/>
      <c r="N886" s="81"/>
    </row>
    <row r="887" spans="7:14" ht="14.25" customHeight="1" x14ac:dyDescent="0.2">
      <c r="G887" s="78"/>
      <c r="H887" s="79"/>
      <c r="M887" s="79"/>
      <c r="N887" s="81"/>
    </row>
    <row r="888" spans="7:14" ht="14.25" customHeight="1" x14ac:dyDescent="0.2">
      <c r="G888" s="78"/>
      <c r="H888" s="79"/>
      <c r="M888" s="79"/>
      <c r="N888" s="81"/>
    </row>
    <row r="889" spans="7:14" ht="14.25" customHeight="1" x14ac:dyDescent="0.2">
      <c r="G889" s="78"/>
      <c r="H889" s="79"/>
      <c r="M889" s="79"/>
      <c r="N889" s="81"/>
    </row>
    <row r="890" spans="7:14" ht="14.25" customHeight="1" x14ac:dyDescent="0.2">
      <c r="G890" s="78"/>
      <c r="H890" s="79"/>
      <c r="M890" s="79"/>
      <c r="N890" s="81"/>
    </row>
    <row r="891" spans="7:14" ht="14.25" customHeight="1" x14ac:dyDescent="0.2">
      <c r="G891" s="78"/>
      <c r="H891" s="79"/>
      <c r="M891" s="79"/>
      <c r="N891" s="81"/>
    </row>
    <row r="892" spans="7:14" ht="14.25" customHeight="1" x14ac:dyDescent="0.2">
      <c r="G892" s="78"/>
      <c r="H892" s="79"/>
      <c r="M892" s="79"/>
      <c r="N892" s="81"/>
    </row>
    <row r="893" spans="7:14" ht="14.25" customHeight="1" x14ac:dyDescent="0.2">
      <c r="G893" s="78"/>
      <c r="H893" s="79"/>
      <c r="M893" s="79"/>
      <c r="N893" s="81"/>
    </row>
    <row r="894" spans="7:14" ht="14.25" customHeight="1" x14ac:dyDescent="0.2">
      <c r="G894" s="78"/>
      <c r="H894" s="79"/>
      <c r="M894" s="79"/>
      <c r="N894" s="81"/>
    </row>
    <row r="895" spans="7:14" ht="14.25" customHeight="1" x14ac:dyDescent="0.2">
      <c r="G895" s="78"/>
      <c r="H895" s="79"/>
      <c r="M895" s="79"/>
      <c r="N895" s="81"/>
    </row>
    <row r="896" spans="7:14" ht="14.25" customHeight="1" x14ac:dyDescent="0.2">
      <c r="G896" s="78"/>
      <c r="H896" s="79"/>
      <c r="M896" s="79"/>
      <c r="N896" s="81"/>
    </row>
    <row r="897" spans="7:14" ht="14.25" customHeight="1" x14ac:dyDescent="0.2">
      <c r="G897" s="78"/>
      <c r="H897" s="79"/>
      <c r="M897" s="79"/>
      <c r="N897" s="81"/>
    </row>
    <row r="898" spans="7:14" ht="14.25" customHeight="1" x14ac:dyDescent="0.2">
      <c r="G898" s="78"/>
      <c r="H898" s="79"/>
      <c r="M898" s="79"/>
      <c r="N898" s="81"/>
    </row>
    <row r="899" spans="7:14" ht="14.25" customHeight="1" x14ac:dyDescent="0.2">
      <c r="G899" s="78"/>
      <c r="H899" s="79"/>
      <c r="M899" s="79"/>
      <c r="N899" s="81"/>
    </row>
    <row r="900" spans="7:14" ht="14.25" customHeight="1" x14ac:dyDescent="0.2">
      <c r="G900" s="78"/>
      <c r="H900" s="79"/>
      <c r="M900" s="79"/>
      <c r="N900" s="81"/>
    </row>
    <row r="901" spans="7:14" ht="14.25" customHeight="1" x14ac:dyDescent="0.2">
      <c r="G901" s="78"/>
      <c r="H901" s="79"/>
      <c r="M901" s="79"/>
      <c r="N901" s="81"/>
    </row>
    <row r="902" spans="7:14" ht="14.25" customHeight="1" x14ac:dyDescent="0.2">
      <c r="G902" s="78"/>
      <c r="H902" s="79"/>
      <c r="M902" s="79"/>
      <c r="N902" s="81"/>
    </row>
    <row r="903" spans="7:14" ht="14.25" customHeight="1" x14ac:dyDescent="0.2">
      <c r="G903" s="78"/>
      <c r="H903" s="79"/>
      <c r="M903" s="79"/>
      <c r="N903" s="81"/>
    </row>
    <row r="904" spans="7:14" ht="14.25" customHeight="1" x14ac:dyDescent="0.2">
      <c r="G904" s="78"/>
      <c r="H904" s="79"/>
      <c r="M904" s="79"/>
      <c r="N904" s="81"/>
    </row>
    <row r="905" spans="7:14" ht="14.25" customHeight="1" x14ac:dyDescent="0.2">
      <c r="G905" s="78"/>
      <c r="H905" s="79"/>
      <c r="M905" s="79"/>
      <c r="N905" s="81"/>
    </row>
    <row r="906" spans="7:14" ht="14.25" customHeight="1" x14ac:dyDescent="0.2">
      <c r="G906" s="78"/>
      <c r="H906" s="79"/>
      <c r="M906" s="79"/>
      <c r="N906" s="81"/>
    </row>
    <row r="907" spans="7:14" ht="14.25" customHeight="1" x14ac:dyDescent="0.2">
      <c r="G907" s="78"/>
      <c r="H907" s="79"/>
      <c r="M907" s="79"/>
      <c r="N907" s="81"/>
    </row>
    <row r="908" spans="7:14" ht="14.25" customHeight="1" x14ac:dyDescent="0.2">
      <c r="G908" s="78"/>
      <c r="H908" s="79"/>
      <c r="M908" s="79"/>
      <c r="N908" s="81"/>
    </row>
    <row r="909" spans="7:14" ht="14.25" customHeight="1" x14ac:dyDescent="0.2">
      <c r="G909" s="78"/>
      <c r="H909" s="79"/>
      <c r="M909" s="79"/>
      <c r="N909" s="81"/>
    </row>
    <row r="910" spans="7:14" ht="14.25" customHeight="1" x14ac:dyDescent="0.2">
      <c r="G910" s="78"/>
      <c r="H910" s="79"/>
      <c r="M910" s="79"/>
      <c r="N910" s="81"/>
    </row>
    <row r="911" spans="7:14" ht="14.25" customHeight="1" x14ac:dyDescent="0.2">
      <c r="G911" s="78"/>
      <c r="H911" s="79"/>
      <c r="M911" s="79"/>
      <c r="N911" s="81"/>
    </row>
    <row r="912" spans="7:14" ht="14.25" customHeight="1" x14ac:dyDescent="0.2">
      <c r="G912" s="78"/>
      <c r="H912" s="79"/>
      <c r="M912" s="79"/>
      <c r="N912" s="81"/>
    </row>
    <row r="913" spans="7:14" ht="14.25" customHeight="1" x14ac:dyDescent="0.2">
      <c r="G913" s="78"/>
      <c r="H913" s="79"/>
      <c r="M913" s="79"/>
      <c r="N913" s="81"/>
    </row>
    <row r="914" spans="7:14" ht="14.25" customHeight="1" x14ac:dyDescent="0.2">
      <c r="G914" s="78"/>
      <c r="H914" s="79"/>
      <c r="M914" s="79"/>
      <c r="N914" s="81"/>
    </row>
    <row r="915" spans="7:14" ht="14.25" customHeight="1" x14ac:dyDescent="0.2">
      <c r="G915" s="78"/>
      <c r="H915" s="79"/>
      <c r="M915" s="79"/>
      <c r="N915" s="81"/>
    </row>
    <row r="916" spans="7:14" ht="14.25" customHeight="1" x14ac:dyDescent="0.2">
      <c r="G916" s="78"/>
      <c r="H916" s="79"/>
      <c r="M916" s="79"/>
      <c r="N916" s="81"/>
    </row>
    <row r="917" spans="7:14" ht="14.25" customHeight="1" x14ac:dyDescent="0.2">
      <c r="G917" s="78"/>
      <c r="H917" s="79"/>
      <c r="M917" s="79"/>
      <c r="N917" s="81"/>
    </row>
    <row r="918" spans="7:14" ht="14.25" customHeight="1" x14ac:dyDescent="0.2">
      <c r="G918" s="78"/>
      <c r="H918" s="79"/>
      <c r="M918" s="79"/>
      <c r="N918" s="81"/>
    </row>
    <row r="919" spans="7:14" ht="14.25" customHeight="1" x14ac:dyDescent="0.2">
      <c r="G919" s="78"/>
      <c r="H919" s="79"/>
      <c r="M919" s="79"/>
      <c r="N919" s="81"/>
    </row>
    <row r="920" spans="7:14" ht="14.25" customHeight="1" x14ac:dyDescent="0.2">
      <c r="G920" s="78"/>
      <c r="H920" s="79"/>
      <c r="M920" s="79"/>
      <c r="N920" s="81"/>
    </row>
    <row r="921" spans="7:14" ht="14.25" customHeight="1" x14ac:dyDescent="0.2">
      <c r="G921" s="78"/>
      <c r="H921" s="79"/>
      <c r="M921" s="79"/>
      <c r="N921" s="81"/>
    </row>
    <row r="922" spans="7:14" ht="14.25" customHeight="1" x14ac:dyDescent="0.2">
      <c r="G922" s="78"/>
      <c r="H922" s="79"/>
      <c r="M922" s="79"/>
      <c r="N922" s="81"/>
    </row>
    <row r="923" spans="7:14" ht="14.25" customHeight="1" x14ac:dyDescent="0.2">
      <c r="G923" s="78"/>
      <c r="H923" s="79"/>
      <c r="M923" s="79"/>
      <c r="N923" s="81"/>
    </row>
    <row r="924" spans="7:14" ht="14.25" customHeight="1" x14ac:dyDescent="0.2">
      <c r="G924" s="78"/>
      <c r="H924" s="79"/>
      <c r="M924" s="79"/>
      <c r="N924" s="81"/>
    </row>
    <row r="925" spans="7:14" ht="14.25" customHeight="1" x14ac:dyDescent="0.2">
      <c r="G925" s="78"/>
      <c r="H925" s="79"/>
      <c r="M925" s="79"/>
      <c r="N925" s="81"/>
    </row>
    <row r="926" spans="7:14" ht="14.25" customHeight="1" x14ac:dyDescent="0.2">
      <c r="G926" s="78"/>
      <c r="H926" s="79"/>
      <c r="M926" s="79"/>
      <c r="N926" s="81"/>
    </row>
    <row r="927" spans="7:14" ht="14.25" customHeight="1" x14ac:dyDescent="0.2">
      <c r="G927" s="78"/>
      <c r="H927" s="79"/>
      <c r="M927" s="79"/>
      <c r="N927" s="81"/>
    </row>
    <row r="928" spans="7:14" ht="14.25" customHeight="1" x14ac:dyDescent="0.2">
      <c r="G928" s="78"/>
      <c r="H928" s="79"/>
      <c r="M928" s="79"/>
      <c r="N928" s="81"/>
    </row>
    <row r="929" spans="7:14" ht="14.25" customHeight="1" x14ac:dyDescent="0.2">
      <c r="G929" s="78"/>
      <c r="H929" s="79"/>
      <c r="M929" s="79"/>
      <c r="N929" s="81"/>
    </row>
    <row r="930" spans="7:14" ht="14.25" customHeight="1" x14ac:dyDescent="0.2">
      <c r="G930" s="78"/>
      <c r="H930" s="79"/>
      <c r="M930" s="79"/>
      <c r="N930" s="81"/>
    </row>
    <row r="931" spans="7:14" ht="14.25" customHeight="1" x14ac:dyDescent="0.2">
      <c r="G931" s="78"/>
      <c r="H931" s="79"/>
      <c r="M931" s="79"/>
      <c r="N931" s="81"/>
    </row>
    <row r="932" spans="7:14" ht="14.25" customHeight="1" x14ac:dyDescent="0.2">
      <c r="G932" s="78"/>
      <c r="H932" s="79"/>
      <c r="M932" s="79"/>
      <c r="N932" s="81"/>
    </row>
    <row r="933" spans="7:14" ht="14.25" customHeight="1" x14ac:dyDescent="0.2">
      <c r="G933" s="78"/>
      <c r="H933" s="79"/>
      <c r="M933" s="79"/>
      <c r="N933" s="81"/>
    </row>
    <row r="934" spans="7:14" ht="14.25" customHeight="1" x14ac:dyDescent="0.2">
      <c r="G934" s="78"/>
      <c r="H934" s="79"/>
      <c r="M934" s="79"/>
      <c r="N934" s="81"/>
    </row>
    <row r="935" spans="7:14" ht="14.25" customHeight="1" x14ac:dyDescent="0.2">
      <c r="G935" s="78"/>
      <c r="H935" s="79"/>
      <c r="M935" s="79"/>
      <c r="N935" s="81"/>
    </row>
    <row r="936" spans="7:14" ht="14.25" customHeight="1" x14ac:dyDescent="0.2">
      <c r="G936" s="78"/>
      <c r="H936" s="79"/>
      <c r="M936" s="79"/>
      <c r="N936" s="81"/>
    </row>
    <row r="937" spans="7:14" ht="14.25" customHeight="1" x14ac:dyDescent="0.2">
      <c r="G937" s="78"/>
      <c r="H937" s="79"/>
      <c r="M937" s="79"/>
      <c r="N937" s="81"/>
    </row>
    <row r="938" spans="7:14" ht="14.25" customHeight="1" x14ac:dyDescent="0.2">
      <c r="G938" s="78"/>
      <c r="H938" s="79"/>
      <c r="M938" s="79"/>
      <c r="N938" s="81"/>
    </row>
    <row r="939" spans="7:14" ht="14.25" customHeight="1" x14ac:dyDescent="0.2">
      <c r="G939" s="78"/>
      <c r="H939" s="79"/>
      <c r="M939" s="79"/>
      <c r="N939" s="81"/>
    </row>
    <row r="940" spans="7:14" ht="14.25" customHeight="1" x14ac:dyDescent="0.2">
      <c r="G940" s="78"/>
      <c r="H940" s="79"/>
      <c r="M940" s="79"/>
      <c r="N940" s="81"/>
    </row>
    <row r="941" spans="7:14" ht="14.25" customHeight="1" x14ac:dyDescent="0.2">
      <c r="G941" s="78"/>
      <c r="H941" s="79"/>
      <c r="M941" s="79"/>
      <c r="N941" s="81"/>
    </row>
    <row r="942" spans="7:14" ht="14.25" customHeight="1" x14ac:dyDescent="0.2">
      <c r="G942" s="78"/>
      <c r="H942" s="79"/>
      <c r="M942" s="79"/>
      <c r="N942" s="81"/>
    </row>
    <row r="943" spans="7:14" ht="14.25" customHeight="1" x14ac:dyDescent="0.2">
      <c r="G943" s="78"/>
      <c r="H943" s="79"/>
      <c r="M943" s="79"/>
      <c r="N943" s="81"/>
    </row>
    <row r="944" spans="7:14" ht="14.25" customHeight="1" x14ac:dyDescent="0.2">
      <c r="G944" s="78"/>
      <c r="H944" s="79"/>
      <c r="M944" s="79"/>
      <c r="N944" s="81"/>
    </row>
    <row r="945" spans="7:14" ht="14.25" customHeight="1" x14ac:dyDescent="0.2">
      <c r="G945" s="78"/>
      <c r="H945" s="79"/>
      <c r="M945" s="79"/>
      <c r="N945" s="81"/>
    </row>
    <row r="946" spans="7:14" ht="14.25" customHeight="1" x14ac:dyDescent="0.2">
      <c r="G946" s="78"/>
      <c r="H946" s="79"/>
      <c r="M946" s="79"/>
      <c r="N946" s="81"/>
    </row>
    <row r="947" spans="7:14" ht="14.25" customHeight="1" x14ac:dyDescent="0.2">
      <c r="G947" s="78"/>
      <c r="H947" s="79"/>
      <c r="M947" s="79"/>
      <c r="N947" s="81"/>
    </row>
    <row r="948" spans="7:14" ht="14.25" customHeight="1" x14ac:dyDescent="0.2">
      <c r="G948" s="78"/>
      <c r="H948" s="79"/>
      <c r="M948" s="79"/>
      <c r="N948" s="81"/>
    </row>
    <row r="949" spans="7:14" ht="14.25" customHeight="1" x14ac:dyDescent="0.2">
      <c r="G949" s="78"/>
      <c r="H949" s="79"/>
      <c r="M949" s="79"/>
      <c r="N949" s="81"/>
    </row>
    <row r="950" spans="7:14" ht="14.25" customHeight="1" x14ac:dyDescent="0.2">
      <c r="G950" s="78"/>
      <c r="H950" s="79"/>
      <c r="M950" s="79"/>
      <c r="N950" s="81"/>
    </row>
    <row r="951" spans="7:14" ht="14.25" customHeight="1" x14ac:dyDescent="0.2">
      <c r="G951" s="78"/>
      <c r="H951" s="79"/>
      <c r="M951" s="79"/>
      <c r="N951" s="81"/>
    </row>
    <row r="952" spans="7:14" ht="14.25" customHeight="1" x14ac:dyDescent="0.2">
      <c r="G952" s="78"/>
      <c r="H952" s="79"/>
      <c r="M952" s="79"/>
      <c r="N952" s="81"/>
    </row>
    <row r="953" spans="7:14" ht="14.25" customHeight="1" x14ac:dyDescent="0.2">
      <c r="G953" s="78"/>
      <c r="H953" s="79"/>
      <c r="M953" s="79"/>
      <c r="N953" s="81"/>
    </row>
    <row r="954" spans="7:14" ht="14.25" customHeight="1" x14ac:dyDescent="0.2">
      <c r="G954" s="78"/>
      <c r="H954" s="79"/>
      <c r="M954" s="79"/>
      <c r="N954" s="81"/>
    </row>
    <row r="955" spans="7:14" ht="14.25" customHeight="1" x14ac:dyDescent="0.2">
      <c r="G955" s="78"/>
      <c r="H955" s="79"/>
      <c r="M955" s="79"/>
      <c r="N955" s="81"/>
    </row>
    <row r="956" spans="7:14" ht="14.25" customHeight="1" x14ac:dyDescent="0.2">
      <c r="G956" s="78"/>
      <c r="H956" s="79"/>
      <c r="M956" s="79"/>
      <c r="N956" s="81"/>
    </row>
    <row r="957" spans="7:14" ht="14.25" customHeight="1" x14ac:dyDescent="0.2">
      <c r="G957" s="78"/>
      <c r="H957" s="79"/>
      <c r="M957" s="79"/>
      <c r="N957" s="81"/>
    </row>
    <row r="958" spans="7:14" ht="14.25" customHeight="1" x14ac:dyDescent="0.2">
      <c r="G958" s="78"/>
      <c r="H958" s="79"/>
      <c r="M958" s="79"/>
      <c r="N958" s="81"/>
    </row>
    <row r="959" spans="7:14" ht="14.25" customHeight="1" x14ac:dyDescent="0.2">
      <c r="G959" s="78"/>
      <c r="H959" s="79"/>
      <c r="M959" s="79"/>
      <c r="N959" s="81"/>
    </row>
    <row r="960" spans="7:14" ht="14.25" customHeight="1" x14ac:dyDescent="0.2">
      <c r="G960" s="78"/>
      <c r="H960" s="79"/>
      <c r="M960" s="79"/>
      <c r="N960" s="81"/>
    </row>
    <row r="961" spans="7:14" ht="14.25" customHeight="1" x14ac:dyDescent="0.2">
      <c r="G961" s="78"/>
      <c r="H961" s="79"/>
      <c r="M961" s="79"/>
      <c r="N961" s="81"/>
    </row>
    <row r="962" spans="7:14" ht="14.25" customHeight="1" x14ac:dyDescent="0.2">
      <c r="G962" s="78"/>
      <c r="H962" s="79"/>
      <c r="M962" s="79"/>
      <c r="N962" s="81"/>
    </row>
    <row r="963" spans="7:14" ht="14.25" customHeight="1" x14ac:dyDescent="0.2">
      <c r="G963" s="78"/>
      <c r="H963" s="79"/>
      <c r="M963" s="79"/>
      <c r="N963" s="81"/>
    </row>
    <row r="964" spans="7:14" ht="14.25" customHeight="1" x14ac:dyDescent="0.2">
      <c r="G964" s="78"/>
      <c r="H964" s="79"/>
      <c r="M964" s="79"/>
      <c r="N964" s="81"/>
    </row>
    <row r="965" spans="7:14" ht="14.25" customHeight="1" x14ac:dyDescent="0.2">
      <c r="G965" s="78"/>
      <c r="H965" s="79"/>
      <c r="M965" s="79"/>
      <c r="N965" s="81"/>
    </row>
    <row r="966" spans="7:14" ht="14.25" customHeight="1" x14ac:dyDescent="0.2">
      <c r="G966" s="78"/>
      <c r="H966" s="79"/>
      <c r="M966" s="79"/>
      <c r="N966" s="81"/>
    </row>
    <row r="967" spans="7:14" ht="14.25" customHeight="1" x14ac:dyDescent="0.2">
      <c r="G967" s="78"/>
      <c r="H967" s="79"/>
      <c r="M967" s="79"/>
      <c r="N967" s="81"/>
    </row>
    <row r="968" spans="7:14" ht="14.25" customHeight="1" x14ac:dyDescent="0.2">
      <c r="G968" s="78"/>
      <c r="H968" s="79"/>
      <c r="M968" s="79"/>
      <c r="N968" s="81"/>
    </row>
    <row r="969" spans="7:14" ht="14.25" customHeight="1" x14ac:dyDescent="0.2">
      <c r="G969" s="78"/>
      <c r="H969" s="79"/>
      <c r="M969" s="79"/>
      <c r="N969" s="81"/>
    </row>
    <row r="970" spans="7:14" ht="14.25" customHeight="1" x14ac:dyDescent="0.2">
      <c r="G970" s="78"/>
      <c r="H970" s="79"/>
      <c r="M970" s="79"/>
      <c r="N970" s="81"/>
    </row>
    <row r="971" spans="7:14" ht="14.25" customHeight="1" x14ac:dyDescent="0.2">
      <c r="G971" s="78"/>
      <c r="H971" s="79"/>
      <c r="M971" s="79"/>
      <c r="N971" s="81"/>
    </row>
    <row r="972" spans="7:14" ht="14.25" customHeight="1" x14ac:dyDescent="0.2">
      <c r="G972" s="78"/>
      <c r="H972" s="79"/>
      <c r="M972" s="79"/>
      <c r="N972" s="81"/>
    </row>
    <row r="973" spans="7:14" ht="14.25" customHeight="1" x14ac:dyDescent="0.2">
      <c r="G973" s="78"/>
      <c r="H973" s="79"/>
      <c r="M973" s="79"/>
      <c r="N973" s="81"/>
    </row>
    <row r="974" spans="7:14" ht="14.25" customHeight="1" x14ac:dyDescent="0.2">
      <c r="G974" s="78"/>
      <c r="H974" s="79"/>
      <c r="M974" s="79"/>
      <c r="N974" s="81"/>
    </row>
    <row r="975" spans="7:14" ht="14.25" customHeight="1" x14ac:dyDescent="0.2">
      <c r="G975" s="78"/>
      <c r="H975" s="79"/>
      <c r="M975" s="79"/>
      <c r="N975" s="81"/>
    </row>
    <row r="976" spans="7:14" ht="14.25" customHeight="1" x14ac:dyDescent="0.2">
      <c r="G976" s="78"/>
      <c r="H976" s="79"/>
      <c r="M976" s="79"/>
      <c r="N976" s="81"/>
    </row>
    <row r="977" spans="7:14" ht="14.25" customHeight="1" x14ac:dyDescent="0.2">
      <c r="G977" s="78"/>
      <c r="H977" s="79"/>
      <c r="M977" s="79"/>
      <c r="N977" s="81"/>
    </row>
    <row r="978" spans="7:14" ht="14.25" customHeight="1" x14ac:dyDescent="0.2">
      <c r="G978" s="78"/>
      <c r="H978" s="79"/>
      <c r="M978" s="79"/>
      <c r="N978" s="81"/>
    </row>
    <row r="979" spans="7:14" ht="14.25" customHeight="1" x14ac:dyDescent="0.2">
      <c r="G979" s="78"/>
      <c r="H979" s="79"/>
      <c r="M979" s="79"/>
      <c r="N979" s="81"/>
    </row>
    <row r="980" spans="7:14" ht="14.25" customHeight="1" x14ac:dyDescent="0.2">
      <c r="G980" s="78"/>
      <c r="H980" s="79"/>
      <c r="M980" s="79"/>
      <c r="N980" s="81"/>
    </row>
    <row r="981" spans="7:14" ht="14.25" customHeight="1" x14ac:dyDescent="0.2">
      <c r="G981" s="78"/>
      <c r="H981" s="79"/>
      <c r="M981" s="79"/>
      <c r="N981" s="81"/>
    </row>
    <row r="982" spans="7:14" ht="14.25" customHeight="1" x14ac:dyDescent="0.2">
      <c r="G982" s="78"/>
      <c r="H982" s="79"/>
      <c r="M982" s="79"/>
      <c r="N982" s="81"/>
    </row>
    <row r="983" spans="7:14" ht="14.25" customHeight="1" x14ac:dyDescent="0.2">
      <c r="G983" s="78"/>
      <c r="H983" s="79"/>
      <c r="M983" s="79"/>
      <c r="N983" s="81"/>
    </row>
    <row r="984" spans="7:14" ht="14.25" customHeight="1" x14ac:dyDescent="0.2">
      <c r="G984" s="78"/>
      <c r="H984" s="79"/>
      <c r="M984" s="79"/>
      <c r="N984" s="81"/>
    </row>
    <row r="985" spans="7:14" ht="14.25" customHeight="1" x14ac:dyDescent="0.2">
      <c r="G985" s="78"/>
      <c r="H985" s="79"/>
      <c r="M985" s="79"/>
      <c r="N985" s="81"/>
    </row>
    <row r="986" spans="7:14" ht="14.25" customHeight="1" x14ac:dyDescent="0.2">
      <c r="G986" s="78"/>
      <c r="H986" s="79"/>
      <c r="M986" s="79"/>
      <c r="N986" s="81"/>
    </row>
    <row r="987" spans="7:14" ht="14.25" customHeight="1" x14ac:dyDescent="0.2">
      <c r="G987" s="78"/>
      <c r="H987" s="79"/>
      <c r="M987" s="79"/>
      <c r="N987" s="81"/>
    </row>
    <row r="988" spans="7:14" ht="14.25" customHeight="1" x14ac:dyDescent="0.2">
      <c r="G988" s="78"/>
      <c r="H988" s="79"/>
      <c r="M988" s="79"/>
      <c r="N988" s="81"/>
    </row>
    <row r="989" spans="7:14" ht="14.25" customHeight="1" x14ac:dyDescent="0.2">
      <c r="G989" s="78"/>
      <c r="H989" s="79"/>
      <c r="M989" s="79"/>
      <c r="N989" s="81"/>
    </row>
    <row r="990" spans="7:14" ht="14.25" customHeight="1" x14ac:dyDescent="0.2">
      <c r="G990" s="78"/>
      <c r="H990" s="79"/>
      <c r="M990" s="79"/>
      <c r="N990" s="81"/>
    </row>
    <row r="991" spans="7:14" ht="14.25" customHeight="1" x14ac:dyDescent="0.2">
      <c r="G991" s="78"/>
      <c r="H991" s="79"/>
      <c r="M991" s="79"/>
      <c r="N991" s="81"/>
    </row>
    <row r="992" spans="7:14" ht="14.25" customHeight="1" x14ac:dyDescent="0.2">
      <c r="G992" s="78"/>
      <c r="H992" s="79"/>
      <c r="M992" s="79"/>
      <c r="N992" s="81"/>
    </row>
    <row r="993" spans="7:14" ht="14.25" customHeight="1" x14ac:dyDescent="0.2">
      <c r="G993" s="78"/>
      <c r="H993" s="79"/>
      <c r="M993" s="79"/>
      <c r="N993" s="81"/>
    </row>
    <row r="994" spans="7:14" ht="14.25" customHeight="1" x14ac:dyDescent="0.2">
      <c r="G994" s="78"/>
      <c r="H994" s="79"/>
      <c r="M994" s="79"/>
      <c r="N994" s="81"/>
    </row>
    <row r="995" spans="7:14" ht="14.25" customHeight="1" x14ac:dyDescent="0.2">
      <c r="G995" s="78"/>
      <c r="H995" s="79"/>
      <c r="M995" s="79"/>
      <c r="N995" s="81"/>
    </row>
    <row r="996" spans="7:14" ht="14.25" customHeight="1" x14ac:dyDescent="0.2">
      <c r="G996" s="78"/>
      <c r="H996" s="79"/>
      <c r="M996" s="79"/>
      <c r="N996" s="81"/>
    </row>
    <row r="997" spans="7:14" ht="14.25" customHeight="1" x14ac:dyDescent="0.2">
      <c r="G997" s="78"/>
      <c r="H997" s="79"/>
      <c r="M997" s="79"/>
      <c r="N997" s="81"/>
    </row>
    <row r="998" spans="7:14" ht="14.25" customHeight="1" x14ac:dyDescent="0.2">
      <c r="G998" s="78"/>
      <c r="H998" s="79"/>
      <c r="M998" s="79"/>
      <c r="N998" s="81"/>
    </row>
    <row r="999" spans="7:14" ht="14.25" customHeight="1" x14ac:dyDescent="0.2">
      <c r="G999" s="78"/>
      <c r="H999" s="79"/>
      <c r="M999" s="79"/>
      <c r="N999" s="81"/>
    </row>
    <row r="1000" spans="7:14" ht="14.25" customHeight="1" x14ac:dyDescent="0.2">
      <c r="G1000" s="78"/>
      <c r="H1000" s="79"/>
      <c r="M1000" s="79"/>
      <c r="N1000" s="81"/>
    </row>
  </sheetData>
  <autoFilter ref="A1:N1" xr:uid="{00000000-0009-0000-0000-000003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9.klase</vt:lpstr>
      <vt:lpstr>10.klase</vt:lpstr>
      <vt:lpstr>11.klase</vt:lpstr>
      <vt:lpstr>12.klase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</dc:creator>
  <cp:lastModifiedBy>Microsoft Office User</cp:lastModifiedBy>
  <dcterms:created xsi:type="dcterms:W3CDTF">2023-01-20T10:05:08Z</dcterms:created>
  <dcterms:modified xsi:type="dcterms:W3CDTF">2023-02-02T14:21:41Z</dcterms:modified>
</cp:coreProperties>
</file>